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ate1904="1" updateLinks="never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caballe\Desktop\cambio de logo\"/>
    </mc:Choice>
  </mc:AlternateContent>
  <bookViews>
    <workbookView xWindow="0" yWindow="0" windowWidth="24000" windowHeight="9300" tabRatio="844"/>
  </bookViews>
  <sheets>
    <sheet name="VCIFM" sheetId="9" r:id="rId1"/>
    <sheet name="ACT.EXT." sheetId="13" r:id="rId2"/>
    <sheet name="vcai-SUPERIOR" sheetId="2" r:id="rId3"/>
    <sheet name="vcai-CAPACITACION" sheetId="16" r:id="rId4"/>
    <sheet name="vcai-3°EVALUADOR" sheetId="7" r:id="rId5"/>
    <sheet name="VCCOGR" sheetId="10" r:id="rId6"/>
    <sheet name="tablas de calculo" sheetId="6" state="hidden" r:id="rId7"/>
    <sheet name="vcai-AUTO" sheetId="5" r:id="rId8"/>
    <sheet name="APOR.DEST." sheetId="14" r:id="rId9"/>
    <sheet name="Resumen personal" sheetId="11" r:id="rId10"/>
  </sheets>
  <externalReferences>
    <externalReference r:id="rId11"/>
    <externalReference r:id="rId12"/>
    <externalReference r:id="rId13"/>
  </externalReferences>
  <definedNames>
    <definedName name="ACT.EXT.DA1">'[1]tablas de calculo'!$BH$1</definedName>
    <definedName name="actextdg1">'tablas de calculo'!$S$47</definedName>
    <definedName name="actextdg2">'tablas de calculo'!$S$48</definedName>
    <definedName name="actextdg3">'tablas de calculo'!$S$49</definedName>
    <definedName name="aportdestdg1">'tablas de calculo'!$S$52</definedName>
    <definedName name="aportdestdg10">'tablas de calculo'!$S$61</definedName>
    <definedName name="aportdestdg11">'tablas de calculo'!$S$62</definedName>
    <definedName name="aportdestdg12">'tablas de calculo'!$S$63</definedName>
    <definedName name="aportdestdg13">'tablas de calculo'!$S$64</definedName>
    <definedName name="aportdestdg2">'tablas de calculo'!$S$53</definedName>
    <definedName name="aportdestdg3">'tablas de calculo'!$S$54</definedName>
    <definedName name="aportdestdg4">'tablas de calculo'!$S$55</definedName>
    <definedName name="aportdestdg5">'tablas de calculo'!$S$56</definedName>
    <definedName name="aportdestdg6">'tablas de calculo'!$S$57</definedName>
    <definedName name="aportdestdg7">'tablas de calculo'!$S$58</definedName>
    <definedName name="aportdestdg8">'tablas de calculo'!$S$59</definedName>
    <definedName name="aportdestdg9">'tablas de calculo'!$S$60</definedName>
    <definedName name="_xlnm.Print_Area" localSheetId="1">ACT.EXT.!$A$1:$L$44</definedName>
    <definedName name="_xlnm.Print_Area" localSheetId="8">APOR.DEST.!$A$1:$L$53</definedName>
    <definedName name="_xlnm.Print_Area" localSheetId="9">'Resumen personal'!$A$1:$N$117</definedName>
    <definedName name="_xlnm.Print_Area" localSheetId="6">'tablas de calculo'!$A$1:$AZ$52</definedName>
    <definedName name="_xlnm.Print_Area" localSheetId="4">'vcai-3°EVALUADOR'!$A$1:$L$56</definedName>
    <definedName name="_xlnm.Print_Area" localSheetId="7">'vcai-AUTO'!$A$1:$L$57</definedName>
    <definedName name="_xlnm.Print_Area" localSheetId="3">'vcai-CAPACITACION'!$B$2:$K$32</definedName>
    <definedName name="_xlnm.Print_Area" localSheetId="2">'vcai-SUPERIOR'!$A$1:$L$56</definedName>
    <definedName name="_xlnm.Print_Area" localSheetId="5">VCCOGR!$A$1:$M$51</definedName>
    <definedName name="_xlnm.Print_Area" localSheetId="0">VCIFM!$A$4:$L$72</definedName>
    <definedName name="eapautodg1">'tablas de calculo'!$L$77</definedName>
    <definedName name="eapautodg10">'tablas de calculo'!$L$86</definedName>
    <definedName name="eapautodg11">'tablas de calculo'!$L$87</definedName>
    <definedName name="eapautodg12">'tablas de calculo'!$L$88</definedName>
    <definedName name="eapautodg13">'tablas de calculo'!$L$89</definedName>
    <definedName name="eapautodg14">'tablas de calculo'!$L$90</definedName>
    <definedName name="eapautodg15">'tablas de calculo'!$L$91</definedName>
    <definedName name="eapautodg16">'tablas de calculo'!$L$92</definedName>
    <definedName name="eapautodg2">'tablas de calculo'!$L$78</definedName>
    <definedName name="eapautodg3">'tablas de calculo'!$L$79</definedName>
    <definedName name="eapautodg4">'tablas de calculo'!$L$80</definedName>
    <definedName name="eapautodg5">'tablas de calculo'!$L$81</definedName>
    <definedName name="eapautodg6">'tablas de calculo'!$L$82</definedName>
    <definedName name="eapautodg7">'tablas de calculo'!$L$83</definedName>
    <definedName name="eapautodg8">'tablas de calculo'!$L$84</definedName>
    <definedName name="eapautodg9">'tablas de calculo'!$L$85</definedName>
    <definedName name="eapjefedg1">'tablas de calculo'!$M$59</definedName>
    <definedName name="eapjefedg10">'tablas de calculo'!$M$68</definedName>
    <definedName name="eapjefedg11">'tablas de calculo'!$M$69</definedName>
    <definedName name="eapjefedg12">'tablas de calculo'!$M$70</definedName>
    <definedName name="eapjefedg13">'tablas de calculo'!$M$71</definedName>
    <definedName name="eapjefedg14">'tablas de calculo'!$M$72</definedName>
    <definedName name="eapjefedg15">'tablas de calculo'!$M$73</definedName>
    <definedName name="eapjefedg16">'tablas de calculo'!$M$74</definedName>
    <definedName name="eapjefedg2">'tablas de calculo'!$M$60</definedName>
    <definedName name="eapjefedg3">'tablas de calculo'!$M$61</definedName>
    <definedName name="eapjefedg4">'tablas de calculo'!$M$62</definedName>
    <definedName name="eapjefedg5">'tablas de calculo'!$M$63</definedName>
    <definedName name="eapjefedg6">'tablas de calculo'!$M$64</definedName>
    <definedName name="eapjefedg7">'tablas de calculo'!$M$65</definedName>
    <definedName name="eapjefedg8">'tablas de calculo'!$M$66</definedName>
    <definedName name="eapjefedg9">'tablas de calculo'!$M$67</definedName>
    <definedName name="eapsupda1">'[1]tablas de calculo'!$K$29</definedName>
    <definedName name="eapsupdesa1">'tablas de calculo'!$T$41</definedName>
    <definedName name="eapsupdesa2">'tablas de calculo'!$T$42</definedName>
    <definedName name="eapsupdesa3">'tablas de calculo'!$T$43</definedName>
    <definedName name="eapsupdesa4">'tablas de calculo'!$T$44</definedName>
    <definedName name="eapsupdg1">'tablas de calculo'!$M$41</definedName>
    <definedName name="eapsupdg10">'tablas de calculo'!$M$50</definedName>
    <definedName name="eapsupdg11">'tablas de calculo'!$M$51</definedName>
    <definedName name="eapsupdg12">'tablas de calculo'!$M$52</definedName>
    <definedName name="eapsupdg13">'tablas de calculo'!$M$53</definedName>
    <definedName name="eapsupdg14">'tablas de calculo'!$M$54</definedName>
    <definedName name="eapsupdg15">'tablas de calculo'!$M$55</definedName>
    <definedName name="eapsupdg16">'tablas de calculo'!$M$56</definedName>
    <definedName name="eapsupdg2">'tablas de calculo'!$M$42</definedName>
    <definedName name="eapsupdg3">'tablas de calculo'!$M$43</definedName>
    <definedName name="eapsupdg4">'tablas de calculo'!$M$44</definedName>
    <definedName name="eapsupdg5">'tablas de calculo'!$M$45</definedName>
    <definedName name="eapsupdg6">'tablas de calculo'!$M$46</definedName>
    <definedName name="eapsupdg7">'tablas de calculo'!$M$47</definedName>
    <definedName name="eapsupdg8">'tablas de calculo'!$M$48</definedName>
    <definedName name="eapsupdg9">'tablas de calculo'!$M$49</definedName>
    <definedName name="mcdg1">'tablas de calculo'!$AC$52</definedName>
    <definedName name="mcdg2">'tablas de calculo'!$AC$53</definedName>
    <definedName name="mcdg3">'tablas de calculo'!$AC$54</definedName>
    <definedName name="mcdg4">'tablas de calculo'!$AC$55</definedName>
    <definedName name="mcdg5">'tablas de calculo'!$AC$56</definedName>
    <definedName name="metaindi1">'[2]tablas de calculo'!$AB$46</definedName>
    <definedName name="metasindida1">'[3]tablas de calculo'!$AI$46</definedName>
    <definedName name="midg1">'tablas de calculo'!$AC$45</definedName>
    <definedName name="midg2">'tablas de calculo'!$AC$46</definedName>
    <definedName name="midg3">'tablas de calculo'!$AC$47</definedName>
    <definedName name="midg4">'tablas de calculo'!$AC$48</definedName>
    <definedName name="midg5">'tablas de calculo'!$AC$49</definedName>
    <definedName name="solver_cvg" localSheetId="4" hidden="1">0.0001</definedName>
    <definedName name="solver_drv" localSheetId="4" hidden="1">1</definedName>
    <definedName name="solver_est" localSheetId="4" hidden="1">1</definedName>
    <definedName name="solver_itr" localSheetId="4" hidden="1">100</definedName>
    <definedName name="solver_lin" localSheetId="4" hidden="1">2</definedName>
    <definedName name="solver_neg" localSheetId="4" hidden="1">2</definedName>
    <definedName name="solver_num" localSheetId="4" hidden="1">0</definedName>
    <definedName name="solver_nwt" localSheetId="4" hidden="1">1</definedName>
    <definedName name="solver_opt" localSheetId="4" hidden="1">'vcai-3°EVALUADOR'!$H$41</definedName>
    <definedName name="solver_pre" localSheetId="4" hidden="1">0.000001</definedName>
    <definedName name="solver_scl" localSheetId="4" hidden="1">2</definedName>
    <definedName name="solver_sho" localSheetId="4" hidden="1">2</definedName>
    <definedName name="solver_tim" localSheetId="4" hidden="1">100</definedName>
    <definedName name="solver_tol" localSheetId="4" hidden="1">0.05</definedName>
    <definedName name="solver_typ" localSheetId="4" hidden="1">1</definedName>
    <definedName name="solver_val" localSheetId="4" hidden="1">0</definedName>
  </definedNames>
  <calcPr calcId="162913" fullPrecision="0"/>
</workbook>
</file>

<file path=xl/calcChain.xml><?xml version="1.0" encoding="utf-8"?>
<calcChain xmlns="http://schemas.openxmlformats.org/spreadsheetml/2006/main">
  <c r="G6" i="13" l="1"/>
  <c r="I47" i="2" s="1"/>
  <c r="G7" i="16" s="1"/>
  <c r="I47" i="7" s="1"/>
  <c r="F43" i="10" s="1"/>
  <c r="E46" i="5" s="1"/>
  <c r="G6" i="14" s="1"/>
  <c r="D56" i="11" s="1"/>
  <c r="G5" i="13"/>
  <c r="I46" i="2" s="1"/>
  <c r="G6" i="16" s="1"/>
  <c r="I46" i="7" s="1"/>
  <c r="F42" i="10" s="1"/>
  <c r="E45" i="5" s="1"/>
  <c r="G5" i="14" s="1"/>
  <c r="D55" i="11" s="1"/>
  <c r="E46" i="2" l="1"/>
  <c r="B23" i="16" s="1"/>
  <c r="G46" i="2"/>
  <c r="B26" i="16" s="1"/>
  <c r="AB5" i="6"/>
  <c r="AC5" i="6" s="1"/>
  <c r="AB4" i="6"/>
  <c r="AC4" i="6" s="1"/>
  <c r="AE4" i="6" s="1"/>
  <c r="AD5" i="6"/>
  <c r="AD4" i="6"/>
  <c r="B50" i="11"/>
  <c r="E41" i="2"/>
  <c r="B17" i="16" s="1"/>
  <c r="B42" i="14"/>
  <c r="B31" i="13"/>
  <c r="P3" i="6"/>
  <c r="U3" i="6" s="1"/>
  <c r="P20" i="6"/>
  <c r="U20" i="6" s="1"/>
  <c r="P15" i="6"/>
  <c r="U15" i="6" s="1"/>
  <c r="P10" i="6"/>
  <c r="U10" i="6" s="1"/>
  <c r="P6" i="6"/>
  <c r="U6" i="6" s="1"/>
  <c r="X5" i="6"/>
  <c r="Y5" i="6" s="1"/>
  <c r="AA5" i="6" s="1"/>
  <c r="C48" i="9" s="1"/>
  <c r="X4" i="6"/>
  <c r="Y4" i="6" s="1"/>
  <c r="AA4" i="6" s="1"/>
  <c r="C47" i="9" s="1"/>
  <c r="Z5" i="6"/>
  <c r="Z4" i="6"/>
  <c r="B15" i="11"/>
  <c r="B14" i="11"/>
  <c r="X7" i="6"/>
  <c r="Y7" i="6" s="1"/>
  <c r="Z7" i="6"/>
  <c r="AH11" i="6"/>
  <c r="AF10" i="6"/>
  <c r="H17" i="6"/>
  <c r="J17" i="6" s="1"/>
  <c r="H18" i="6"/>
  <c r="J18" i="6" s="1"/>
  <c r="I18" i="6" s="1"/>
  <c r="L18" i="6" s="1"/>
  <c r="H19" i="6"/>
  <c r="J19" i="6" s="1"/>
  <c r="I19" i="6" s="1"/>
  <c r="L19" i="6" s="1"/>
  <c r="H20" i="6"/>
  <c r="J20" i="6" s="1"/>
  <c r="I20" i="6" s="1"/>
  <c r="L20" i="6" s="1"/>
  <c r="H15" i="6"/>
  <c r="J15" i="6" s="1"/>
  <c r="H12" i="6"/>
  <c r="J12" i="6" s="1"/>
  <c r="I12" i="6" s="1"/>
  <c r="L12" i="6" s="1"/>
  <c r="H13" i="6"/>
  <c r="J13" i="6"/>
  <c r="I13" i="6" s="1"/>
  <c r="L13" i="6" s="1"/>
  <c r="H14" i="6"/>
  <c r="J14" i="6" s="1"/>
  <c r="I14" i="6" s="1"/>
  <c r="L14" i="6" s="1"/>
  <c r="R17" i="6"/>
  <c r="T17" i="6"/>
  <c r="R18" i="6"/>
  <c r="T18" i="6" s="1"/>
  <c r="R19" i="6"/>
  <c r="T19" i="6"/>
  <c r="R20" i="6"/>
  <c r="T20" i="6" s="1"/>
  <c r="R2" i="6"/>
  <c r="T2" i="6"/>
  <c r="S2" i="6" s="1"/>
  <c r="V2" i="6" s="1"/>
  <c r="R1" i="6"/>
  <c r="T1" i="6" s="1"/>
  <c r="R3" i="6"/>
  <c r="T3" i="6"/>
  <c r="S3" i="6" s="1"/>
  <c r="V3" i="6" s="1"/>
  <c r="R5" i="6"/>
  <c r="T5" i="6" s="1"/>
  <c r="S5" i="6" s="1"/>
  <c r="V5" i="6" s="1"/>
  <c r="R6" i="6"/>
  <c r="T6" i="6"/>
  <c r="R8" i="6"/>
  <c r="T8" i="6" s="1"/>
  <c r="S8" i="6" s="1"/>
  <c r="V8" i="6" s="1"/>
  <c r="R9" i="6"/>
  <c r="T9" i="6"/>
  <c r="S9" i="6" s="1"/>
  <c r="V9" i="6" s="1"/>
  <c r="R10" i="6"/>
  <c r="T10" i="6" s="1"/>
  <c r="S10" i="6" s="1"/>
  <c r="V10" i="6" s="1"/>
  <c r="R12" i="6"/>
  <c r="T12" i="6"/>
  <c r="R13" i="6"/>
  <c r="T13" i="6" s="1"/>
  <c r="S13" i="6" s="1"/>
  <c r="V13" i="6" s="1"/>
  <c r="R14" i="6"/>
  <c r="T14" i="6"/>
  <c r="S14" i="6" s="1"/>
  <c r="R15" i="6"/>
  <c r="T15" i="6" s="1"/>
  <c r="S15" i="6" s="1"/>
  <c r="V15" i="6" s="1"/>
  <c r="AD7" i="6"/>
  <c r="AB7" i="6"/>
  <c r="B9" i="13"/>
  <c r="B9" i="2" s="1"/>
  <c r="B9" i="7" s="1"/>
  <c r="E29" i="11"/>
  <c r="X2" i="6"/>
  <c r="Y2" i="6" s="1"/>
  <c r="AA2" i="6" s="1"/>
  <c r="C45" i="9" s="1"/>
  <c r="Z2" i="6"/>
  <c r="X3" i="6"/>
  <c r="Y3" i="6" s="1"/>
  <c r="AA3" i="6" s="1"/>
  <c r="C46" i="9" s="1"/>
  <c r="Z3" i="6"/>
  <c r="X6" i="6"/>
  <c r="Y6" i="6" s="1"/>
  <c r="AA6" i="6" s="1"/>
  <c r="C49" i="9" s="1"/>
  <c r="Z6" i="6"/>
  <c r="X1" i="6"/>
  <c r="Y1" i="6" s="1"/>
  <c r="AA1" i="6" s="1"/>
  <c r="C44" i="9" s="1"/>
  <c r="Z1" i="6"/>
  <c r="AB6" i="6"/>
  <c r="AC6" i="6" s="1"/>
  <c r="AB1" i="6"/>
  <c r="AC1" i="6" s="1"/>
  <c r="AB2" i="6"/>
  <c r="AC2" i="6" s="1"/>
  <c r="AE2" i="6" s="1"/>
  <c r="AB3" i="6"/>
  <c r="AC3" i="6" s="1"/>
  <c r="AD1" i="6"/>
  <c r="M1" i="6"/>
  <c r="O1" i="6" s="1"/>
  <c r="M2" i="6"/>
  <c r="O2" i="6" s="1"/>
  <c r="N2" i="6" s="1"/>
  <c r="M3" i="6"/>
  <c r="O3" i="6" s="1"/>
  <c r="H9" i="6"/>
  <c r="J9" i="6" s="1"/>
  <c r="I9" i="6" s="1"/>
  <c r="H10" i="6"/>
  <c r="J10" i="6" s="1"/>
  <c r="I10" i="6" s="1"/>
  <c r="L10" i="6" s="1"/>
  <c r="H8" i="6"/>
  <c r="J8" i="6" s="1"/>
  <c r="I8" i="6" s="1"/>
  <c r="H6" i="6"/>
  <c r="J6" i="6" s="1"/>
  <c r="H5" i="6"/>
  <c r="J5" i="6" s="1"/>
  <c r="H1" i="6"/>
  <c r="J1" i="6" s="1"/>
  <c r="H2" i="6"/>
  <c r="J2" i="6" s="1"/>
  <c r="I2" i="6" s="1"/>
  <c r="L2" i="6" s="1"/>
  <c r="H3" i="6"/>
  <c r="J3" i="6" s="1"/>
  <c r="I3" i="6" s="1"/>
  <c r="L3" i="6" s="1"/>
  <c r="AY1" i="6"/>
  <c r="K23" i="13" s="1"/>
  <c r="AY2" i="6"/>
  <c r="K24" i="13" s="1"/>
  <c r="AY3" i="6"/>
  <c r="K25" i="13" s="1"/>
  <c r="M18" i="6"/>
  <c r="O18" i="6" s="1"/>
  <c r="N18" i="6" s="1"/>
  <c r="Q18" i="6" s="1"/>
  <c r="M17" i="6"/>
  <c r="O17" i="6" s="1"/>
  <c r="M19" i="6"/>
  <c r="O19" i="6" s="1"/>
  <c r="M20" i="6"/>
  <c r="O20" i="6" s="1"/>
  <c r="M12" i="6"/>
  <c r="O12" i="6" s="1"/>
  <c r="M13" i="6"/>
  <c r="O13" i="6" s="1"/>
  <c r="M14" i="6"/>
  <c r="O14" i="6" s="1"/>
  <c r="N14" i="6" s="1"/>
  <c r="Q14" i="6" s="1"/>
  <c r="M15" i="6"/>
  <c r="O15" i="6" s="1"/>
  <c r="M9" i="6"/>
  <c r="O9" i="6" s="1"/>
  <c r="M8" i="6"/>
  <c r="O8" i="6" s="1"/>
  <c r="M10" i="6"/>
  <c r="O10" i="6" s="1"/>
  <c r="N10" i="6" s="1"/>
  <c r="Q10" i="6" s="1"/>
  <c r="M6" i="6"/>
  <c r="O6" i="6" s="1"/>
  <c r="M5" i="6"/>
  <c r="O5" i="6" s="1"/>
  <c r="B8" i="13"/>
  <c r="B8" i="2" s="1"/>
  <c r="B8" i="7" s="1"/>
  <c r="B7" i="13"/>
  <c r="B7" i="2" s="1"/>
  <c r="B7" i="7" s="1"/>
  <c r="B4" i="10" s="1"/>
  <c r="G7" i="13"/>
  <c r="G7" i="2" s="1"/>
  <c r="J5" i="13"/>
  <c r="B5" i="13"/>
  <c r="J3" i="13"/>
  <c r="J3" i="2" s="1"/>
  <c r="J4" i="16" s="1"/>
  <c r="G3" i="13"/>
  <c r="G3" i="2" s="1"/>
  <c r="B3" i="13"/>
  <c r="B3" i="2" s="1"/>
  <c r="B6" i="11"/>
  <c r="F50" i="11" s="1"/>
  <c r="B12" i="11"/>
  <c r="B13" i="11"/>
  <c r="G10" i="11"/>
  <c r="D10" i="11"/>
  <c r="B10" i="11"/>
  <c r="B9" i="11"/>
  <c r="B8" i="11"/>
  <c r="G11" i="11"/>
  <c r="D11" i="11"/>
  <c r="B11" i="11"/>
  <c r="B7" i="11"/>
  <c r="B55" i="11"/>
  <c r="B57" i="11"/>
  <c r="B40" i="14"/>
  <c r="B4" i="2"/>
  <c r="B4" i="7" s="1"/>
  <c r="B4" i="5" s="1"/>
  <c r="B4" i="14" s="1"/>
  <c r="G4" i="2"/>
  <c r="G4" i="7" s="1"/>
  <c r="G4" i="5" s="1"/>
  <c r="G4" i="14" s="1"/>
  <c r="J4" i="2"/>
  <c r="J4" i="7" s="1"/>
  <c r="J4" i="5" s="1"/>
  <c r="J4" i="14" s="1"/>
  <c r="J5" i="2"/>
  <c r="J6" i="16" s="1"/>
  <c r="B6" i="2"/>
  <c r="B7" i="16" s="1"/>
  <c r="J6" i="2"/>
  <c r="J6" i="7"/>
  <c r="J6" i="5" s="1"/>
  <c r="J6" i="14" s="1"/>
  <c r="G8" i="2"/>
  <c r="G8" i="7"/>
  <c r="G8" i="5" s="1"/>
  <c r="G8" i="14" s="1"/>
  <c r="B10" i="2"/>
  <c r="B10" i="7"/>
  <c r="B10" i="5" s="1"/>
  <c r="B10" i="14" s="1"/>
  <c r="A52" i="10"/>
  <c r="B29" i="13"/>
  <c r="AD2" i="6"/>
  <c r="AD3" i="6"/>
  <c r="AD6" i="6"/>
  <c r="V23" i="6"/>
  <c r="L23" i="6"/>
  <c r="AV1" i="6"/>
  <c r="K24" i="14" s="1"/>
  <c r="AV2" i="6"/>
  <c r="K25" i="14" s="1"/>
  <c r="AV3" i="6"/>
  <c r="K26" i="14" s="1"/>
  <c r="AV4" i="6"/>
  <c r="K27" i="14" s="1"/>
  <c r="AV5" i="6"/>
  <c r="K28" i="14" s="1"/>
  <c r="AV6" i="6"/>
  <c r="K29" i="14" s="1"/>
  <c r="AV7" i="6"/>
  <c r="K30" i="14" s="1"/>
  <c r="AV8" i="6"/>
  <c r="K31" i="14" s="1"/>
  <c r="AV9" i="6"/>
  <c r="K32" i="14" s="1"/>
  <c r="AV10" i="6"/>
  <c r="K33" i="14" s="1"/>
  <c r="AV11" i="6"/>
  <c r="K34" i="14" s="1"/>
  <c r="AV12" i="6"/>
  <c r="K35" i="14" s="1"/>
  <c r="AV13" i="6"/>
  <c r="K36" i="14" s="1"/>
  <c r="AD16" i="6"/>
  <c r="AE16" i="6"/>
  <c r="AC16" i="6"/>
  <c r="AS7" i="6"/>
  <c r="AS8" i="6"/>
  <c r="AS9" i="6"/>
  <c r="AS10" i="6"/>
  <c r="AS6" i="6"/>
  <c r="AS5" i="6"/>
  <c r="B6" i="7"/>
  <c r="B6" i="5" s="1"/>
  <c r="B6" i="14" s="1"/>
  <c r="B7" i="10"/>
  <c r="AD15" i="6"/>
  <c r="AI11" i="6"/>
  <c r="AK10" i="6"/>
  <c r="AC15" i="6"/>
  <c r="B9" i="10"/>
  <c r="B5" i="2"/>
  <c r="B6" i="16" s="1"/>
  <c r="AJ10" i="6"/>
  <c r="H21" i="6"/>
  <c r="AI8" i="6"/>
  <c r="AJ8" i="6"/>
  <c r="B5" i="7" l="1"/>
  <c r="B5" i="5" s="1"/>
  <c r="B5" i="14" s="1"/>
  <c r="B8" i="16"/>
  <c r="J3" i="7"/>
  <c r="J3" i="5" s="1"/>
  <c r="J3" i="14" s="1"/>
  <c r="J5" i="7"/>
  <c r="J5" i="5" s="1"/>
  <c r="J5" i="14" s="1"/>
  <c r="AA7" i="6"/>
  <c r="C50" i="9" s="1"/>
  <c r="Z8" i="6"/>
  <c r="G3" i="7"/>
  <c r="G3" i="5" s="1"/>
  <c r="G3" i="14" s="1"/>
  <c r="G4" i="16"/>
  <c r="G8" i="16"/>
  <c r="G7" i="7"/>
  <c r="T4" i="6"/>
  <c r="V4" i="6" s="1"/>
  <c r="C39" i="7" s="1"/>
  <c r="S1" i="6"/>
  <c r="V1" i="6" s="1"/>
  <c r="N19" i="6"/>
  <c r="Q19" i="6" s="1"/>
  <c r="O4" i="6"/>
  <c r="Q4" i="6" s="1"/>
  <c r="C39" i="5" s="1"/>
  <c r="N1" i="6"/>
  <c r="Q1" i="6" s="1"/>
  <c r="J7" i="6"/>
  <c r="L7" i="6" s="1"/>
  <c r="C40" i="2" s="1"/>
  <c r="S18" i="6"/>
  <c r="V18" i="6" s="1"/>
  <c r="B5" i="10"/>
  <c r="B8" i="5"/>
  <c r="B8" i="14" s="1"/>
  <c r="B8" i="10"/>
  <c r="B9" i="5"/>
  <c r="B9" i="14" s="1"/>
  <c r="D60" i="11" s="1"/>
  <c r="B3" i="7"/>
  <c r="B3" i="5" s="1"/>
  <c r="B3" i="14" s="1"/>
  <c r="B4" i="16"/>
  <c r="N5" i="6"/>
  <c r="Q5" i="6" s="1"/>
  <c r="N9" i="6"/>
  <c r="Q9" i="6"/>
  <c r="O16" i="6"/>
  <c r="Q16" i="6" s="1"/>
  <c r="C42" i="5" s="1"/>
  <c r="N12" i="6"/>
  <c r="Q12" i="6" s="1"/>
  <c r="I6" i="6"/>
  <c r="L6" i="6" s="1"/>
  <c r="N3" i="6"/>
  <c r="Q3" i="6" s="1"/>
  <c r="S20" i="6"/>
  <c r="V20" i="6" s="1"/>
  <c r="B7" i="5"/>
  <c r="B7" i="14" s="1"/>
  <c r="B10" i="16"/>
  <c r="AE5" i="6"/>
  <c r="T7" i="6"/>
  <c r="V7" i="6" s="1"/>
  <c r="C40" i="7" s="1"/>
  <c r="T21" i="6"/>
  <c r="V21" i="6" s="1"/>
  <c r="C43" i="7" s="1"/>
  <c r="S12" i="6"/>
  <c r="V12" i="6" s="1"/>
  <c r="S19" i="6"/>
  <c r="V19" i="6" s="1"/>
  <c r="V14" i="6"/>
  <c r="S17" i="6"/>
  <c r="V17" i="6" s="1"/>
  <c r="T11" i="6"/>
  <c r="V11" i="6" s="1"/>
  <c r="C41" i="7" s="1"/>
  <c r="T16" i="6"/>
  <c r="V16" i="6" s="1"/>
  <c r="C42" i="7" s="1"/>
  <c r="AE15" i="6"/>
  <c r="AF5" i="6" s="1"/>
  <c r="O21" i="6"/>
  <c r="Q21" i="6" s="1"/>
  <c r="C43" i="5" s="1"/>
  <c r="L9" i="6"/>
  <c r="M21" i="6"/>
  <c r="S6" i="6"/>
  <c r="V6" i="6" s="1"/>
  <c r="O7" i="6"/>
  <c r="Q7" i="6" s="1"/>
  <c r="C40" i="5" s="1"/>
  <c r="AE1" i="6"/>
  <c r="AE3" i="6"/>
  <c r="C42" i="10" s="1"/>
  <c r="AE6" i="6"/>
  <c r="C45" i="10" s="1"/>
  <c r="R21" i="6"/>
  <c r="N13" i="6"/>
  <c r="Q13" i="6" s="1"/>
  <c r="N20" i="6"/>
  <c r="Q20" i="6" s="1"/>
  <c r="N15" i="6"/>
  <c r="Q15" i="6" s="1"/>
  <c r="N8" i="6"/>
  <c r="Q8" i="6" s="1"/>
  <c r="N6" i="6"/>
  <c r="O11" i="6"/>
  <c r="Q11" i="6" s="1"/>
  <c r="C41" i="5" s="1"/>
  <c r="N17" i="6"/>
  <c r="Q17" i="6" s="1"/>
  <c r="I5" i="6"/>
  <c r="L5" i="6" s="1"/>
  <c r="Q2" i="6"/>
  <c r="L8" i="6"/>
  <c r="J11" i="6"/>
  <c r="L11" i="6" s="1"/>
  <c r="C41" i="2" s="1"/>
  <c r="J4" i="6"/>
  <c r="L4" i="6" s="1"/>
  <c r="C39" i="2" s="1"/>
  <c r="I1" i="6"/>
  <c r="L1" i="6" s="1"/>
  <c r="J21" i="6"/>
  <c r="L21" i="6" s="1"/>
  <c r="C43" i="2" s="1"/>
  <c r="I17" i="6"/>
  <c r="L17" i="6" s="1"/>
  <c r="J16" i="6"/>
  <c r="I15" i="6"/>
  <c r="C41" i="10"/>
  <c r="AD8" i="6"/>
  <c r="AC7" i="6"/>
  <c r="C44" i="10"/>
  <c r="C43" i="10"/>
  <c r="Y8" i="6"/>
  <c r="AF4" i="6" l="1"/>
  <c r="AF3" i="6"/>
  <c r="AA9" i="6"/>
  <c r="AZ4" i="6" s="1"/>
  <c r="K26" i="13" s="1"/>
  <c r="S22" i="6"/>
  <c r="V22" i="6"/>
  <c r="V24" i="6" s="1"/>
  <c r="B6" i="10"/>
  <c r="G7" i="5"/>
  <c r="G7" i="14" s="1"/>
  <c r="T22" i="6"/>
  <c r="AF6" i="6"/>
  <c r="N22" i="6"/>
  <c r="AE7" i="6"/>
  <c r="C46" i="10" s="1"/>
  <c r="O22" i="6"/>
  <c r="Q22" i="6"/>
  <c r="Q6" i="6"/>
  <c r="AF2" i="6"/>
  <c r="AF20" i="6" s="1"/>
  <c r="I22" i="6"/>
  <c r="L15" i="6"/>
  <c r="L16" i="6"/>
  <c r="J22" i="6"/>
  <c r="AC8" i="6"/>
  <c r="C40" i="10"/>
  <c r="C44" i="7" l="1"/>
  <c r="AH5" i="6"/>
  <c r="AJ5" i="6" s="1"/>
  <c r="C51" i="9"/>
  <c r="AW14" i="6"/>
  <c r="AA10" i="6"/>
  <c r="C52" i="9" s="1"/>
  <c r="AA11" i="6"/>
  <c r="AH15" i="6" s="1"/>
  <c r="F21" i="11"/>
  <c r="AE9" i="6"/>
  <c r="C47" i="10" s="1"/>
  <c r="AI5" i="6"/>
  <c r="C45" i="7"/>
  <c r="AH3" i="6"/>
  <c r="AJ3" i="6" s="1"/>
  <c r="Q24" i="6"/>
  <c r="C44" i="5"/>
  <c r="L22" i="6"/>
  <c r="C42" i="2"/>
  <c r="AA12" i="6" l="1"/>
  <c r="AA13" i="6" s="1"/>
  <c r="AA14" i="6" s="1"/>
  <c r="AK13" i="6" s="1"/>
  <c r="H20" i="11" s="1"/>
  <c r="K37" i="14"/>
  <c r="F33" i="11" s="1"/>
  <c r="AH21" i="6"/>
  <c r="AH18" i="6"/>
  <c r="G23" i="11" s="1"/>
  <c r="AE10" i="6"/>
  <c r="AK17" i="6" s="1"/>
  <c r="H23" i="11" s="1"/>
  <c r="AI3" i="6"/>
  <c r="C45" i="5"/>
  <c r="AH4" i="6"/>
  <c r="AJ4" i="6" s="1"/>
  <c r="AK3" i="6" s="1"/>
  <c r="C44" i="2"/>
  <c r="L24" i="6"/>
  <c r="AH14" i="6" l="1"/>
  <c r="AJ13" i="6" s="1"/>
  <c r="AL13" i="6" s="1"/>
  <c r="AJ17" i="6"/>
  <c r="AL17" i="6" s="1"/>
  <c r="C48" i="10"/>
  <c r="C45" i="2"/>
  <c r="AI4" i="6"/>
  <c r="AK4" i="6"/>
  <c r="AL1" i="6"/>
  <c r="AL2" i="6" s="1"/>
  <c r="G20" i="11" l="1"/>
  <c r="AL20" i="6"/>
  <c r="G31" i="11" s="1"/>
  <c r="G25" i="11"/>
  <c r="AL3" i="6"/>
  <c r="H25" i="11" s="1"/>
  <c r="E27" i="11"/>
  <c r="AK5" i="6"/>
  <c r="AK20" i="6" l="1"/>
  <c r="H31" i="11" s="1"/>
  <c r="AL23" i="6"/>
  <c r="AL24" i="6" s="1"/>
  <c r="G35" i="11" s="1"/>
  <c r="AK23" i="6" l="1"/>
  <c r="H35" i="11" s="1"/>
</calcChain>
</file>

<file path=xl/sharedStrings.xml><?xml version="1.0" encoding="utf-8"?>
<sst xmlns="http://schemas.openxmlformats.org/spreadsheetml/2006/main" count="776" uniqueCount="259">
  <si>
    <t>Visión estrátegica:</t>
  </si>
  <si>
    <t>Liderazgo:</t>
  </si>
  <si>
    <t>Orientación a Resultados:</t>
  </si>
  <si>
    <t>Trabajo en Equipo:</t>
  </si>
  <si>
    <t>Negociación:</t>
  </si>
  <si>
    <t>LUGAR y FECHA DE LA APLICACIÓN:</t>
  </si>
  <si>
    <t>CALIFICACIÓN:</t>
  </si>
  <si>
    <t>NIVEL DE DESEMPEÑO:</t>
  </si>
  <si>
    <t>no aprobatorio</t>
  </si>
  <si>
    <t xml:space="preserve">Anual </t>
  </si>
  <si>
    <t>mínimo</t>
  </si>
  <si>
    <t>satisfactorio</t>
  </si>
  <si>
    <t>sobresaliente</t>
  </si>
  <si>
    <t>30 - 100</t>
  </si>
  <si>
    <t>SATISFACTORIO</t>
  </si>
  <si>
    <t>No Aplica</t>
  </si>
  <si>
    <t>UNIDAD DE MEDIDA:</t>
  </si>
  <si>
    <t>PONDERACIÓN:</t>
  </si>
  <si>
    <t>PARÁMETROS DE EVALUACIÓN</t>
  </si>
  <si>
    <t>Peso</t>
  </si>
  <si>
    <t>Liderazgo</t>
  </si>
  <si>
    <t>CALIFICACION:</t>
  </si>
  <si>
    <t>Evalucion de Superior Jerárquico</t>
  </si>
  <si>
    <t>Metas Individuales</t>
  </si>
  <si>
    <t>Metas Colectivas</t>
  </si>
  <si>
    <t xml:space="preserve">Auto- Evaluacion </t>
  </si>
  <si>
    <t>NOMBRE Y  FIRMA DEL EVALUADO.</t>
  </si>
  <si>
    <t>METAS INDIVIDUALES</t>
  </si>
  <si>
    <t>METAS COLECTIVAS</t>
  </si>
  <si>
    <t>AUTO</t>
  </si>
  <si>
    <t>SUPERIOR</t>
  </si>
  <si>
    <t xml:space="preserve">  FIRMA DEL EVALUADO.</t>
  </si>
  <si>
    <t>FIRMA DEL EVALUADO.</t>
  </si>
  <si>
    <t>FIRMA DEL EVALUADO</t>
  </si>
  <si>
    <t>J. Depto.</t>
  </si>
  <si>
    <t>Enlace</t>
  </si>
  <si>
    <t>Sub-Area</t>
  </si>
  <si>
    <t>D. Area</t>
  </si>
  <si>
    <t>D. Gral. Area</t>
  </si>
  <si>
    <t xml:space="preserve">D. Gral. </t>
  </si>
  <si>
    <t>total</t>
  </si>
  <si>
    <t>Capacidades</t>
  </si>
  <si>
    <t>Trabajo en Equipo</t>
  </si>
  <si>
    <t>META 1.</t>
  </si>
  <si>
    <t>META 2.</t>
  </si>
  <si>
    <t>META 3.</t>
  </si>
  <si>
    <t>Visión Estratégica:</t>
  </si>
  <si>
    <t>Gerenciales % interno</t>
  </si>
  <si>
    <t>Cantidad</t>
  </si>
  <si>
    <t>Tiempo</t>
  </si>
  <si>
    <t>Costo</t>
  </si>
  <si>
    <t>Calidad</t>
  </si>
  <si>
    <t>Cantidad-Tiempo</t>
  </si>
  <si>
    <t>Cantidad-Costo</t>
  </si>
  <si>
    <t>Cantidad-Calidad</t>
  </si>
  <si>
    <t>Tiempo-Costo</t>
  </si>
  <si>
    <t>Tiempo-Calidad</t>
  </si>
  <si>
    <t>Costo-Calidad</t>
  </si>
  <si>
    <t>DATOS DEL EVALUADO</t>
  </si>
  <si>
    <t>ACCIÓN CORRECTIVA O DE MEJORA</t>
  </si>
  <si>
    <t xml:space="preserve">Satisfactorio </t>
  </si>
  <si>
    <t>Desarrollo Profesional del Personal</t>
  </si>
  <si>
    <t>SUPERIOR JERAR.</t>
  </si>
  <si>
    <t>JEFE DEL SUPER.</t>
  </si>
  <si>
    <t>ESTANDARES PROFESIONALES DE ACTUACIÓN</t>
  </si>
  <si>
    <t>Visión Estratégica: Identificar tendencias estratégicas, así como sus implicaciones y  posibilidades; Crear un enfoque a futuro que visualice en forma sistémica oportunidades, amenazas, escenarios y estrategias de largo plazo; y Anticipar eventos, reconocer fuerzas impulsoras y  restrictivas.</t>
  </si>
  <si>
    <t>Negociación: Lograr acuerdos satisfactorios entre diferentes partes, basándose en el intercambio de argumentos y propuestas veraces, sólidos y consistentes; Alinear objetivos, alcanzar soluciones y beneficios mutuos; Llegar a un acuerdo entre partes discordantes; E intervenir en situaciones de desacuerdo o conflicto en busca de soluciones aceptables para los involucrados.</t>
  </si>
  <si>
    <t>Trabajo en Equipo: Desarrollar y mantener relaciones productivas y respetuosas de trabajo con los demás, proporcionando un marco de responsabilidad compartida; Reconocer y aprovechar el talento de los demás, para integrarlos y lograr mayor efectividad en el equipo; Coordinar el propio trabajo con el de otras personas para el logro de objetivos en común, a través de la colaboración y el intercambio de ideas y recursos; Reconocer la interdependencia entre su trabajo y el de otras personas; Y Trabajar en cooperación con otros, más que competitivamente.</t>
  </si>
  <si>
    <t>NO APLICA</t>
  </si>
  <si>
    <t>Evaluación de Actividades Extraordinarias</t>
  </si>
  <si>
    <t>Descripción de las Actividades Extraordinarias</t>
  </si>
  <si>
    <t>Calificación</t>
  </si>
  <si>
    <t>Puntos</t>
  </si>
  <si>
    <t>TOTAL DE PUNTOS ADICIONALES PARA LA EVALUACIÓN DE METAS INDIVIDUALES</t>
  </si>
  <si>
    <t>Comentarios:</t>
  </si>
  <si>
    <t xml:space="preserve">Requisitos para evaluar  Aportaciones Destacadas </t>
  </si>
  <si>
    <t>Cumple                                                      (7 de 7)</t>
  </si>
  <si>
    <t xml:space="preserve">Evaluación de Aportación Destacada </t>
  </si>
  <si>
    <t>INDICADOR</t>
  </si>
  <si>
    <t>CALIFICACION</t>
  </si>
  <si>
    <t>PUNTOS</t>
  </si>
  <si>
    <t>Realizada con Calidad Profesional (con conocimiento y habilidad sobre el tema).</t>
  </si>
  <si>
    <t>Responde a principios de mejora continua o mejores prácticas.</t>
  </si>
  <si>
    <t>Produjo resultados benéficos verificables y auditables.</t>
  </si>
  <si>
    <t>Evitó gastos y utilización innecesaria de recursos financieros y/o materiales.</t>
  </si>
  <si>
    <t>Realizada tomando en cuenta las disposiciones normativas que aplican a la UR, a la Dependencia y a la APF.</t>
  </si>
  <si>
    <t>Involucró toma de decisión acertada para afrontar, anticipar, resolver algún problema o aportar beneficios.</t>
  </si>
  <si>
    <t>Responde a las necesidades de la ciudadanía, la institución y/o de la APF.</t>
  </si>
  <si>
    <t>Es congruente con los objetivos institucionales de la UA en la que se encuentra adscrito.</t>
  </si>
  <si>
    <t>Implicó un esfuerzo de creatividad, innovación o mejoramiento de su área de adscripción.</t>
  </si>
  <si>
    <t>Incrementó la proyección social o la productividad del área de adscripción.</t>
  </si>
  <si>
    <t>La aportación destacada fue bien conceptualizada para abordar una problemática o hacer la mejora.</t>
  </si>
  <si>
    <t>La población o área beneficiada esta plenamente identificada.</t>
  </si>
  <si>
    <t>Ahorró recursos y tiempos para su área de trabajo.</t>
  </si>
  <si>
    <t>TOTAL DE PUNTOS ADICIONALES PARA LA EVALUACIÓN DEL DESEMPEÑO</t>
  </si>
  <si>
    <t>TOTAL</t>
  </si>
  <si>
    <t>Aportaciones Destacadas</t>
  </si>
  <si>
    <t>Actividades Extraordinarias</t>
  </si>
  <si>
    <t>ACCIONES CORRECTIVAS O DE MEJORA</t>
  </si>
  <si>
    <t>NOMBRE, FIRMA Y PUESTO DEL SUPERIOR JERÁRQUICO O SUPERVISOR</t>
  </si>
  <si>
    <t>LUGAR Y FECHA</t>
  </si>
  <si>
    <t>Act. Extra.</t>
  </si>
  <si>
    <t>CALIFICACIÓN  ANUAL PARCIAL</t>
  </si>
  <si>
    <t>Capacidades Gerenciales o Directivas</t>
  </si>
  <si>
    <t>QUIEN SE DETERMINE</t>
  </si>
  <si>
    <t>Pesos</t>
  </si>
  <si>
    <t>Aportaciones destac.</t>
  </si>
  <si>
    <t>CALIFICACIÓN  ANUAL FINAL</t>
  </si>
  <si>
    <t>n/t</t>
  </si>
  <si>
    <t>Describa:</t>
  </si>
  <si>
    <t>ACCIONES CORRECTIVA O DE MEJORA</t>
  </si>
  <si>
    <t>Peso:</t>
  </si>
  <si>
    <t>Orientación a Resultados: Garantizar que las metas sean alcanzadas tal como fueron planeadas, con atención y servicio a la ciudadanía; Emprender acciones oportunas para el logro de los objetivos; Demostrar comportamientos específicos para lograr los resultados, tales como perseverancia, determinación, creatividad, flexibilidad, de interacción, etc; Lograr los objetivos acordados mediante el uso eficiente y eficaz de los recursos;  y lograr resultados de acuerdo a los estándares de calidad, bajos costos y oportunidad.</t>
  </si>
  <si>
    <t>1. Genera símbolos de identidad y otras acciones para propiciar la cohesión y permanencia del equipo.</t>
  </si>
  <si>
    <t>1. Faculta a sus colaboradores por medio de asignaciones retadoras que promueven su desarrollo.</t>
  </si>
  <si>
    <t>1. Dirige la operación y mejora de varios procesos para alcanzar resultados que superan los estándares establecidos.</t>
  </si>
  <si>
    <t>1. Resuelve conflictos constructivamentre en entornos adversos y de impacto institucional.</t>
  </si>
  <si>
    <t>2. Establece criterios y normas que facilitan la auto-dirección de los equipos.</t>
  </si>
  <si>
    <t>2. Asume riesgos calculados, a fin de aprovechar oportunidades y traducirlas en resultados estratégicos.</t>
  </si>
  <si>
    <t>2. Actúa como impulsor de transformaciones con impacto en la Dependencia/Entidad.</t>
  </si>
  <si>
    <t>2. Genera enfoques y acciones novedosas para la solución de problemas de impacto institucional.</t>
  </si>
  <si>
    <t>2. Actúa previamente, a fin de impedir conflictos.</t>
  </si>
  <si>
    <t>3. Incluso en momentos críticos, con su actitud y sus palabras de aliento, mantiene motivados a los miembros de los equipos en que participa.</t>
  </si>
  <si>
    <t>3. Visualiza el posicionamiento de la institución en el contexto nacional y global.</t>
  </si>
  <si>
    <t>3. Establece estrategias que superan notoriamente la productividad de varios grupos.</t>
  </si>
  <si>
    <t>3. Adapta sus intervenciones durante una negociación, basado en una lectura eficaz de los intereses y emociones de la contraparte.</t>
  </si>
  <si>
    <t>4. Construye un sólido sentido de identidad, pertenencia y orgullo entre los miembros de los equipos en los que participa.</t>
  </si>
  <si>
    <t>4. Propone escenarios de negociación que consideran el impacto institucional o interinstitucional, según el caso, de los posibles acuerdos.</t>
  </si>
  <si>
    <t>Anticipa en su ámbito de competencia situaciones críticas o de alto impacto para la institución generando estrategias.</t>
  </si>
  <si>
    <t>Asume riesgos calculados, a fin de aprovechar oportunidades y traducirlas en resultados estratégicos.</t>
  </si>
  <si>
    <t>Visualiza el posicionamiento de la institución en el contexto nacional y global.</t>
  </si>
  <si>
    <t>Faculta a sus colaboradores por medio de asignaciones retadoras que promueven su desarrollo.</t>
  </si>
  <si>
    <t>Actúa como impulsor de transformaciones con impacto en la Dependencia/Entidad.</t>
  </si>
  <si>
    <t>Dirige la operación y mejora de varios procesos para alcanzar resultados que superan los estándares establecidos.</t>
  </si>
  <si>
    <t>Genera enfoques y acciones novedosas para la solución de problemas de impacto institucional.</t>
  </si>
  <si>
    <t>Establece estrategias que superan notoriamente la productividad de varios grupos.</t>
  </si>
  <si>
    <t>Resuelve conflictos constructivamentre en entornos adversos y de impacto institucional.</t>
  </si>
  <si>
    <t>Actúa previamente, a fin de impedir conflictos.</t>
  </si>
  <si>
    <t>Adapta sus intervenciones durante una negociación, basado en una lectura eficaz de los intereses y emociones de la contraparte.</t>
  </si>
  <si>
    <t>Propone escenarios de negociación que consideran el impacto institucional o interinstitucional, según el caso, de los posibles acuerdos.</t>
  </si>
  <si>
    <t>Genera símbolos de identidad y otras acciones para propiciar la cohesión y permanencia del equipo.</t>
  </si>
  <si>
    <t>Establece criterios y normas que facilitan la auto-dirección de los equipos.</t>
  </si>
  <si>
    <t>Incluso en momentos críticos, con su actitud y sus palabras de aliento, mantiene motivados a los miembros de los equipos en que participa.</t>
  </si>
  <si>
    <t>Construye un sólido sentido de identidad, pertenencia y orgullo entre los miembros de los equipos en los que participa.</t>
  </si>
  <si>
    <t>META 4.</t>
  </si>
  <si>
    <t>META 5.</t>
  </si>
  <si>
    <t>Superior Jerárquico o Superivsor del Evaluado</t>
  </si>
  <si>
    <t>Superior Jerárquico o Supervisor del Evaluado</t>
  </si>
  <si>
    <t>M.I.D.O.</t>
  </si>
  <si>
    <t>NOMBRE DEL EVALUADO</t>
  </si>
  <si>
    <t xml:space="preserve">RFC </t>
  </si>
  <si>
    <t xml:space="preserve">CURP  </t>
  </si>
  <si>
    <t>No.de RUSP</t>
  </si>
  <si>
    <t>DENOMINACIÓN DEL PUESTO</t>
  </si>
  <si>
    <t>NOMBRE DE LA DEPENDENCIA U ÓRGANO ADMINISTRATIVO DESCONCENTRADO</t>
  </si>
  <si>
    <t>CLAVE Y NOMBRE DE LA UNIDAD RESPONSABLE</t>
  </si>
  <si>
    <t>LUGAR y FECHA DE LA APLICACIÓN</t>
  </si>
  <si>
    <t>META 1</t>
  </si>
  <si>
    <t>EXCELENTE</t>
  </si>
  <si>
    <t>NO SATISFACTORIO</t>
  </si>
  <si>
    <t>DEFICIENTE</t>
  </si>
  <si>
    <t>SOLO APLICA CUANDO EL LOGRO DE LA META ES SUPERIOR EN TÉRMINOS DE LA UNIDAD DE MEDIDA INICIALMENTE PROGRAMADO Y DEBERÁ SER DOCUMENTADO DE ACUERDO A LA FUENTE CITADA EN EL ESTABLECIMIENTO DE METAS.</t>
  </si>
  <si>
    <t>META 2</t>
  </si>
  <si>
    <t>META 3</t>
  </si>
  <si>
    <t>META 4</t>
  </si>
  <si>
    <t>META 5</t>
  </si>
  <si>
    <t>PUESTO DEL EVALUADOR</t>
  </si>
  <si>
    <t xml:space="preserve">NOMBRE Y FIRMA DEL EVALUADOR.         </t>
  </si>
  <si>
    <t>CURP</t>
  </si>
  <si>
    <t>RFC</t>
  </si>
  <si>
    <t>Firma</t>
  </si>
  <si>
    <t>Nombre</t>
  </si>
  <si>
    <t>Puesto</t>
  </si>
  <si>
    <t>Excelente</t>
  </si>
  <si>
    <t xml:space="preserve"> CURP</t>
  </si>
  <si>
    <t>CALIFICAR DE ACUERDO AL PORCENTAJE DE CUMPLIMIENTO RESPECTO AL VALOR DETERMINADO PARA LAS METAS INSTITUCIONALES ACORDADAS PREVIAMENTE</t>
  </si>
  <si>
    <t>Supera lo programado         (Más de 100%)</t>
  </si>
  <si>
    <t>De acuerdo a lo programado          (90% a 100%)</t>
  </si>
  <si>
    <t>Inferior a lo programado                (entre 70% o 89.9%)</t>
  </si>
  <si>
    <t xml:space="preserve">Liderazgo: Establecer dirección; asumir e impulsar el compromiso con una visión compartida de futuro; Unir y alinear esfuerzos hacia el servicio y otros objetivos institucionales comunes; Organizar personas, recursos y actividades para lograr los objetivos acordados; Persuadir a través de involucrar y motivar a otros; Facilitar la acción; Fungir como ejemplo; y Reconocer e incentivar los comportamientos esperados. </t>
  </si>
  <si>
    <t>Describa Brevemente la(s) Aportación(es) Destacada(s):</t>
  </si>
  <si>
    <t>FACTOR ADICIONAL / CAPACITACION</t>
  </si>
  <si>
    <t>VALORACIÓN DEL CUMPLIMIENTO INDIVIDUAL DE LAS FUNCIONES Y METAS QUE APLICA EL SUPERIOR JERÁRQUICO O SUPERVISOR</t>
  </si>
  <si>
    <t xml:space="preserve">DESCRIPCIÓN DE LA CAPACITACIÓN ACREDITADA RECIBIDA </t>
  </si>
  <si>
    <t>OBJETIVO 1</t>
  </si>
  <si>
    <t>OBJETIVO 5</t>
  </si>
  <si>
    <t>OBJETIVO 4</t>
  </si>
  <si>
    <t>OBJETIVO 2</t>
  </si>
  <si>
    <t>OBJETIVO 3</t>
  </si>
  <si>
    <t>OBJETIVO 1.</t>
  </si>
  <si>
    <t>OBJETIVO 2.</t>
  </si>
  <si>
    <t>OBJETIVO 3.</t>
  </si>
  <si>
    <t>OBJETIVO 4.</t>
  </si>
  <si>
    <t>OBJETIVO 5.</t>
  </si>
  <si>
    <t>Inferior a lo programado (mayor a 30% menor a 70%)</t>
  </si>
  <si>
    <t>Requisitos para Evaluar Actividades Extraordinarias</t>
  </si>
  <si>
    <t xml:space="preserve">Cumple                                            </t>
  </si>
  <si>
    <t>4° Las actividades extraordinarias cuentan con soporte documental para su verificación y/o seguimiento.</t>
  </si>
  <si>
    <t>2° La aportación destacada no es una actividad o acción contemplada en algún otro rubro de evaluación del desempeño.</t>
  </si>
  <si>
    <t>5° La aportación destacada no generó presiones presupuestales adicionales.</t>
  </si>
  <si>
    <t>6° La aportación destacada no perjudicó o afectó negativamente los objetivos de otra área o UR.</t>
  </si>
  <si>
    <r>
      <t xml:space="preserve">Cumplimiento de la Actividad extraordinaria
entre:
</t>
    </r>
    <r>
      <rPr>
        <b/>
        <sz val="11"/>
        <rFont val="Arial"/>
        <family val="2"/>
      </rPr>
      <t>60% a 69.9%</t>
    </r>
  </si>
  <si>
    <r>
      <t xml:space="preserve">Cumplimiento de la Actividad extraordinaria
entre:
</t>
    </r>
    <r>
      <rPr>
        <b/>
        <sz val="11"/>
        <rFont val="Arial"/>
        <family val="2"/>
      </rPr>
      <t>90% a 100%</t>
    </r>
  </si>
  <si>
    <r>
      <t xml:space="preserve">Cumplimiento de la Actividad
extraordinaria
entre:
</t>
    </r>
    <r>
      <rPr>
        <b/>
        <sz val="11"/>
        <rFont val="Arial"/>
        <family val="2"/>
      </rPr>
      <t>70% a 89.9%</t>
    </r>
  </si>
  <si>
    <t>NOMBRE, PUESTO Y  FIRMA DEL EVALUADOR</t>
  </si>
  <si>
    <t>NOMBRE,  PUESTO Y  FIRMA DEL EVALUADOR</t>
  </si>
  <si>
    <t>2° El puesto ocupado temporalmente abarcó por lo menos cuatro meses para la evaluación anual.</t>
  </si>
  <si>
    <t>PROMEDIO DEL O LOS RESULTADO(S) DE LOS EVENTOS DE CAPACITACIÓN ACREDITADOS POR EL EVALUADO
(En escala de 0 - 100)</t>
  </si>
  <si>
    <t xml:space="preserve">Muy
Característico  </t>
  </si>
  <si>
    <t xml:space="preserve">Poco
Característico  </t>
  </si>
  <si>
    <t xml:space="preserve">No es
Característico </t>
  </si>
  <si>
    <t>No
Aplica</t>
  </si>
  <si>
    <t>VALORACIÓN CUALITATIVA DE LAS APORTACIONES INSTITUCIONALES EFECTUADAS POR CADA SERVIDOR PÚBLICO
QUE APLICA EL SUPERIOR JERÁRQUICO O SUPERVISOR</t>
  </si>
  <si>
    <t>VALORACIÓN CUALITATIVA DE LAS APORTACIONES INSTITUCIONALES EFECTUADAS POR CADA SERVIDOR PÚBLICO
QUE APLICA EL TERCER EVALUADOR</t>
  </si>
  <si>
    <t>Inferior a lo programado
(entre 70% o 89.9%)</t>
  </si>
  <si>
    <t>Supera lo programado
(Más de 100%)</t>
  </si>
  <si>
    <t>De acuerdo a lo programado
(90% a 100%)</t>
  </si>
  <si>
    <t>Inferior a lo programado
(mayor a 30% menor a 70%)</t>
  </si>
  <si>
    <t>No
Satisfactorio</t>
  </si>
  <si>
    <t>1° La calificación de la evaluación del cumplimiento individual de las funciones y metas del servidor público debe ser equivalente a
     desempeño satisfactorio o superior.</t>
  </si>
  <si>
    <t>7° La aportación destacada fue, en su momento, consultada e informada oportunamente con los superiores y contó con su
    aprobación.</t>
  </si>
  <si>
    <t>4° La aportación mejoró, facilitó, optimizó o fortaleció las funciones de los compañeros de trabajo, el logro de metas estratégicas o
    aportó beneficio a la ciudadanía.</t>
  </si>
  <si>
    <t>3° Se trata de una acción voluntaria no contemplada inicialmente en los planes y programas de trabajo, ni solicitada expresamente
    por los superiores del evaluado.</t>
  </si>
  <si>
    <t>VALORACIÓN DEL CUMPLIMIENTO INDIVIDUAL DE LAS FUNCIONES Y METAS</t>
  </si>
  <si>
    <t>RESUMEN DE CALIFICACIONES DE LAS MODALIDADES DE VALORACIÓN ANUAL</t>
  </si>
  <si>
    <t>VALORACIÓN CUALITATIVA DE LAS APORTACIONES INSTITUCIONALES
EFECTUADAS POR CADA SERVIDOR PÚBLICO (INCLUYENDO CAPACITACIÓN)</t>
  </si>
  <si>
    <t>APORTACIONES DESTACADAS
(En su caso)</t>
  </si>
  <si>
    <t>Evaluacion del 3° Evaluador</t>
  </si>
  <si>
    <t>NOMBRE, PUESTO  Y  FIRMA DEL EVALUADOR.</t>
  </si>
  <si>
    <t>NOMBRE, PUESTO  Y  FIRMA DEL EVALUADOR</t>
  </si>
  <si>
    <t>CAPACITACIÓN ACREDITADA
POR EL SERVIDOR PUBLICO
(En su caso)</t>
  </si>
  <si>
    <t>Característico</t>
  </si>
  <si>
    <t>NIVEL DE
DESEMPEÑO</t>
  </si>
  <si>
    <t>CALIFICACIÓN</t>
  </si>
  <si>
    <t>Resultados Esperados en
Valor Absoluto o en %</t>
  </si>
  <si>
    <t>CAPACIDADES  GERENCIALES
O DIRECTIVAS</t>
  </si>
  <si>
    <t>CALIFICACIÓN PARCIAL ANUAL</t>
  </si>
  <si>
    <t>CALIFICACIÓN FINAL ANUAL</t>
  </si>
  <si>
    <t>CAPACITACIÓN ACREDITADA
(En su caso)
Información proporcionada y validada por la DGRH o equivalente</t>
  </si>
  <si>
    <t>EVALUACIÓN DE ACTIVIDADES EXTRAORDINARIAS
QUE APLICA EL SUPERIOR JERÁRQUICO
(En su caso)</t>
  </si>
  <si>
    <t>Titular de la UR en la que está adscrito el evaluado
VoBo.</t>
  </si>
  <si>
    <t>EVALUACIÓN DE APORTACIONES DESTACADAS
QUE APLICA EL SUPERIOR JERÁRQUICO
(En su Caso)</t>
  </si>
  <si>
    <t>META 6</t>
  </si>
  <si>
    <t>META 7</t>
  </si>
  <si>
    <t>META 6.</t>
  </si>
  <si>
    <t>META 7.</t>
  </si>
  <si>
    <t>Comportamientos Asociados:</t>
  </si>
  <si>
    <t>OBJETIVO 6</t>
  </si>
  <si>
    <t>OBJETIVO 7</t>
  </si>
  <si>
    <t>OBJETIVO 6.</t>
  </si>
  <si>
    <t>OBJETIVO 7.</t>
  </si>
  <si>
    <t>VALORACIÓN DEL CUMPLIMIENTO CUANTITATIVO DE LOS OBJETIVOS ESTABLECIDOS EN LOS DISTINTOS INSTRUMENTOS DE GESTIÓN APLICADA POR EL  TITULAR  DE  LA  UNIDAD  RESPONSABLE</t>
  </si>
  <si>
    <t xml:space="preserve">VALORACIÓN CUALITATIVA DE LAS APORTACIONES INSTITUCIONALES EFECTUADAS POR CADA SERVIDOR PÚBLICO
QUE APLICA EL SERVIDOR PÚBLICO EVALUADO  </t>
  </si>
  <si>
    <t>1° Haber ocupado temporalmente un puesto en términos del artículo 62° de la Ley del Servicio Profesional de Carrera de la Administración Pública Federal y 53° de su Reglamento.</t>
  </si>
  <si>
    <t>3° El servidor público evaluado alcanzó por lo menos una calificación de satisfactorio en el cumplimiento de sus metas de desempeño individual en el periodo que se evalúa.</t>
  </si>
  <si>
    <t>ACTIVIDADES EXTRAORDINARIAS
(En su caso)</t>
  </si>
  <si>
    <t>NIVEL DE DESEMPEÑO</t>
  </si>
  <si>
    <t>VALORACIÓN DEL CUMPLIMIENTO CUANTITATIVO DE LOS OBJETIVOS 
ESTABLECIDOS EN LOS DISTINTOS INSTRUMENTOS DE GESTIÓN DEL RENDIMIENTO</t>
  </si>
  <si>
    <t>AÑO DE LA EVALUACIÓN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</si>
</sst>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0.000"/>
    <numFmt numFmtId="166" formatCode="_-[$€-2]* #,##0.00_-;\-[$€-2]* #,##0.00_-;_-[$€-2]* &quot;-&quot;??_-"/>
    <numFmt numFmtId="167" formatCode="#,##0.0"/>
    <numFmt numFmtId="168" formatCode="000000000"/>
    <numFmt numFmtId="169" formatCode="General_)"/>
  </numFmts>
  <fonts count="54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2"/>
      <color indexed="9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8"/>
      <name val="Arial Narrow"/>
      <family val="2"/>
    </font>
    <font>
      <sz val="10"/>
      <name val="Arial"/>
      <family val="2"/>
    </font>
    <font>
      <sz val="8"/>
      <name val="Arial"/>
      <family val="2"/>
    </font>
    <font>
      <b/>
      <sz val="10"/>
      <color indexed="9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8"/>
      <color indexed="22"/>
      <name val="Arial"/>
      <family val="2"/>
    </font>
    <font>
      <sz val="10"/>
      <color indexed="22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0"/>
      <name val="Symbol"/>
      <family val="1"/>
      <charset val="2"/>
    </font>
    <font>
      <sz val="11"/>
      <name val="Arial"/>
      <family val="2"/>
    </font>
    <font>
      <b/>
      <i/>
      <sz val="11"/>
      <name val="Arial"/>
      <family val="2"/>
    </font>
    <font>
      <b/>
      <sz val="8"/>
      <color indexed="9"/>
      <name val="Arial"/>
      <family val="2"/>
    </font>
    <font>
      <sz val="12"/>
      <color indexed="9"/>
      <name val="Arial"/>
      <family val="2"/>
    </font>
    <font>
      <sz val="9"/>
      <color indexed="9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11"/>
      <color indexed="8"/>
      <name val="Arial"/>
      <family val="2"/>
    </font>
    <font>
      <sz val="8"/>
      <color indexed="9"/>
      <name val="Arial"/>
      <family val="2"/>
    </font>
    <font>
      <b/>
      <sz val="7"/>
      <name val="Arial"/>
      <family val="2"/>
    </font>
    <font>
      <b/>
      <sz val="10"/>
      <color indexed="8"/>
      <name val="Arial"/>
      <family val="2"/>
    </font>
    <font>
      <b/>
      <sz val="9"/>
      <name val="Arial"/>
      <family val="2"/>
    </font>
    <font>
      <b/>
      <sz val="8"/>
      <name val="Arial Narrow"/>
      <family val="2"/>
    </font>
    <font>
      <sz val="10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sz val="11"/>
      <name val="Helv"/>
    </font>
    <font>
      <b/>
      <sz val="11"/>
      <name val="Verdana"/>
      <family val="2"/>
    </font>
    <font>
      <sz val="7"/>
      <name val="Arial"/>
      <family val="2"/>
    </font>
    <font>
      <sz val="8"/>
      <color indexed="9"/>
      <name val="Arial"/>
      <family val="2"/>
    </font>
    <font>
      <b/>
      <sz val="9"/>
      <color indexed="41"/>
      <name val="Arial"/>
      <family val="2"/>
    </font>
    <font>
      <sz val="10"/>
      <color indexed="22"/>
      <name val="Arial"/>
      <family val="2"/>
    </font>
    <font>
      <sz val="10"/>
      <color indexed="55"/>
      <name val="Arial"/>
      <family val="2"/>
    </font>
    <font>
      <sz val="10"/>
      <name val="Arial"/>
      <family val="2"/>
    </font>
    <font>
      <sz val="9"/>
      <color indexed="22"/>
      <name val="Arial"/>
      <family val="2"/>
    </font>
    <font>
      <sz val="10"/>
      <name val="Arial"/>
      <family val="2"/>
    </font>
    <font>
      <sz val="7.5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22"/>
      </top>
      <bottom style="thin">
        <color indexed="64"/>
      </bottom>
      <diagonal/>
    </border>
    <border>
      <left/>
      <right/>
      <top style="thin">
        <color indexed="22"/>
      </top>
      <bottom style="thin">
        <color indexed="64"/>
      </bottom>
      <diagonal/>
    </border>
    <border>
      <left/>
      <right style="thin">
        <color indexed="64"/>
      </right>
      <top style="thin">
        <color indexed="22"/>
      </top>
      <bottom style="thin">
        <color indexed="64"/>
      </bottom>
      <diagonal/>
    </border>
    <border>
      <left style="thin">
        <color indexed="22"/>
      </left>
      <right/>
      <top style="thin">
        <color indexed="22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22"/>
      </right>
      <top style="thin">
        <color indexed="64"/>
      </top>
      <bottom style="thin">
        <color indexed="64"/>
      </bottom>
      <diagonal/>
    </border>
    <border>
      <left/>
      <right style="thin">
        <color indexed="22"/>
      </right>
      <top style="thin">
        <color indexed="22"/>
      </top>
      <bottom style="thin">
        <color indexed="64"/>
      </bottom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/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/>
      <top/>
      <bottom style="thin">
        <color indexed="64"/>
      </bottom>
      <diagonal/>
    </border>
    <border>
      <left/>
      <right style="thin">
        <color indexed="22"/>
      </right>
      <top/>
      <bottom style="thin">
        <color indexed="64"/>
      </bottom>
      <diagonal/>
    </border>
    <border>
      <left/>
      <right style="thin">
        <color indexed="22"/>
      </right>
      <top/>
      <bottom/>
      <diagonal/>
    </border>
  </borders>
  <cellStyleXfs count="5">
    <xf numFmtId="169" fontId="0" fillId="0" borderId="0">
      <alignment wrapText="1"/>
    </xf>
    <xf numFmtId="169" fontId="50" fillId="0" borderId="0">
      <alignment wrapText="1"/>
    </xf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793">
    <xf numFmtId="0" fontId="0" fillId="0" borderId="0" xfId="0" applyNumberFormat="1" applyAlignment="1"/>
    <xf numFmtId="0" fontId="4" fillId="0" borderId="1" xfId="1" applyNumberFormat="1" applyFont="1" applyBorder="1" applyAlignment="1" applyProtection="1">
      <alignment horizontal="center" vertical="center" wrapText="1"/>
      <protection locked="0"/>
    </xf>
    <xf numFmtId="0" fontId="32" fillId="0" borderId="1" xfId="1" applyNumberFormat="1" applyFont="1" applyBorder="1" applyAlignment="1" applyProtection="1">
      <alignment horizontal="center" vertical="center" wrapText="1"/>
      <protection locked="0"/>
    </xf>
    <xf numFmtId="0" fontId="32" fillId="0" borderId="1" xfId="1" applyNumberFormat="1" applyFont="1" applyBorder="1" applyAlignment="1" applyProtection="1">
      <alignment horizontal="center" vertical="center"/>
      <protection locked="0"/>
    </xf>
    <xf numFmtId="0" fontId="13" fillId="0" borderId="1" xfId="1" applyNumberFormat="1" applyFont="1" applyBorder="1" applyAlignment="1" applyProtection="1">
      <alignment horizontal="center" vertical="center" wrapText="1"/>
      <protection locked="0"/>
    </xf>
    <xf numFmtId="0" fontId="0" fillId="0" borderId="0" xfId="1" applyNumberFormat="1" applyFont="1" applyAlignment="1" applyProtection="1">
      <protection hidden="1"/>
    </xf>
    <xf numFmtId="0" fontId="4" fillId="0" borderId="1" xfId="1" applyNumberFormat="1" applyFont="1" applyBorder="1" applyAlignment="1" applyProtection="1">
      <alignment horizontal="center" vertical="center"/>
      <protection locked="0"/>
    </xf>
    <xf numFmtId="0" fontId="0" fillId="0" borderId="0" xfId="1" applyNumberFormat="1" applyFont="1" applyBorder="1" applyAlignment="1" applyProtection="1">
      <protection hidden="1"/>
    </xf>
    <xf numFmtId="0" fontId="4" fillId="0" borderId="0" xfId="1" applyNumberFormat="1" applyFont="1" applyBorder="1" applyAlignment="1" applyProtection="1">
      <protection hidden="1"/>
    </xf>
    <xf numFmtId="0" fontId="5" fillId="0" borderId="0" xfId="1" applyNumberFormat="1" applyFont="1" applyAlignment="1" applyProtection="1">
      <protection hidden="1"/>
    </xf>
    <xf numFmtId="0" fontId="13" fillId="0" borderId="1" xfId="1" applyNumberFormat="1" applyFont="1" applyBorder="1" applyAlignment="1" applyProtection="1">
      <alignment horizontal="center" vertical="center"/>
      <protection locked="0"/>
    </xf>
    <xf numFmtId="0" fontId="0" fillId="0" borderId="0" xfId="1" applyNumberFormat="1" applyFont="1" applyFill="1" applyBorder="1" applyAlignment="1" applyProtection="1">
      <protection hidden="1"/>
    </xf>
    <xf numFmtId="0" fontId="13" fillId="0" borderId="2" xfId="1" applyNumberFormat="1" applyFont="1" applyFill="1" applyBorder="1" applyAlignment="1" applyProtection="1">
      <alignment horizontal="center" vertical="center" wrapText="1"/>
      <protection locked="0"/>
    </xf>
    <xf numFmtId="0" fontId="13" fillId="0" borderId="2" xfId="4" applyNumberFormat="1" applyFont="1" applyFill="1" applyBorder="1" applyAlignment="1" applyProtection="1">
      <alignment horizontal="center" vertical="center" wrapText="1"/>
      <protection locked="0"/>
    </xf>
    <xf numFmtId="0" fontId="13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1" applyNumberFormat="1" applyFont="1" applyBorder="1" applyAlignment="1" applyProtection="1">
      <alignment horizontal="center" wrapText="1"/>
      <protection locked="0"/>
    </xf>
    <xf numFmtId="0" fontId="3" fillId="0" borderId="0" xfId="1" applyNumberFormat="1" applyFont="1" applyFill="1" applyBorder="1" applyAlignment="1" applyProtection="1">
      <alignment horizontal="centerContinuous"/>
      <protection hidden="1"/>
    </xf>
    <xf numFmtId="0" fontId="5" fillId="0" borderId="0" xfId="1" applyNumberFormat="1" applyFont="1" applyFill="1" applyBorder="1" applyAlignment="1" applyProtection="1">
      <protection hidden="1"/>
    </xf>
    <xf numFmtId="0" fontId="3" fillId="0" borderId="0" xfId="1" applyNumberFormat="1" applyFont="1" applyFill="1" applyBorder="1" applyAlignment="1" applyProtection="1">
      <alignment horizontal="left"/>
      <protection hidden="1"/>
    </xf>
    <xf numFmtId="2" fontId="3" fillId="0" borderId="0" xfId="1" applyNumberFormat="1" applyFont="1" applyFill="1" applyBorder="1" applyAlignment="1" applyProtection="1">
      <alignment horizontal="right"/>
      <protection hidden="1"/>
    </xf>
    <xf numFmtId="0" fontId="15" fillId="0" borderId="0" xfId="1" applyNumberFormat="1" applyFont="1" applyFill="1" applyBorder="1" applyAlignment="1" applyProtection="1">
      <alignment horizontal="center" vertical="center"/>
      <protection hidden="1"/>
    </xf>
    <xf numFmtId="0" fontId="5" fillId="0" borderId="0" xfId="1" applyNumberFormat="1" applyFont="1" applyFill="1" applyBorder="1" applyAlignment="1" applyProtection="1">
      <alignment wrapText="1"/>
      <protection hidden="1"/>
    </xf>
    <xf numFmtId="164" fontId="5" fillId="0" borderId="0" xfId="1" applyNumberFormat="1" applyFont="1" applyFill="1" applyBorder="1" applyAlignment="1" applyProtection="1">
      <alignment horizontal="center"/>
      <protection hidden="1"/>
    </xf>
    <xf numFmtId="164" fontId="2" fillId="0" borderId="0" xfId="1" applyNumberFormat="1" applyFont="1" applyFill="1" applyBorder="1" applyAlignment="1" applyProtection="1">
      <alignment horizontal="center"/>
      <protection hidden="1"/>
    </xf>
    <xf numFmtId="0" fontId="3" fillId="0" borderId="0" xfId="1" applyNumberFormat="1" applyFont="1" applyFill="1" applyBorder="1" applyAlignment="1" applyProtection="1">
      <protection hidden="1"/>
    </xf>
    <xf numFmtId="0" fontId="15" fillId="0" borderId="0" xfId="1" applyNumberFormat="1" applyFont="1" applyFill="1" applyBorder="1" applyAlignment="1" applyProtection="1">
      <protection hidden="1"/>
    </xf>
    <xf numFmtId="0" fontId="25" fillId="0" borderId="0" xfId="1" applyNumberFormat="1" applyFont="1" applyFill="1" applyBorder="1" applyAlignment="1" applyProtection="1">
      <protection hidden="1"/>
    </xf>
    <xf numFmtId="164" fontId="25" fillId="0" borderId="0" xfId="1" applyNumberFormat="1" applyFont="1" applyFill="1" applyBorder="1" applyAlignment="1" applyProtection="1">
      <alignment horizontal="center"/>
      <protection hidden="1"/>
    </xf>
    <xf numFmtId="1" fontId="39" fillId="0" borderId="0" xfId="1" applyNumberFormat="1" applyFont="1" applyFill="1" applyBorder="1" applyAlignment="1" applyProtection="1">
      <alignment horizontal="center" vertical="center" wrapText="1"/>
      <protection hidden="1"/>
    </xf>
    <xf numFmtId="0" fontId="40" fillId="0" borderId="0" xfId="1" applyNumberFormat="1" applyFont="1" applyFill="1" applyBorder="1" applyAlignment="1" applyProtection="1">
      <protection hidden="1"/>
    </xf>
    <xf numFmtId="0" fontId="2" fillId="0" borderId="0" xfId="1" applyNumberFormat="1" applyFont="1" applyFill="1" applyBorder="1" applyAlignment="1" applyProtection="1">
      <protection hidden="1"/>
    </xf>
    <xf numFmtId="164" fontId="5" fillId="0" borderId="0" xfId="1" applyNumberFormat="1" applyFont="1" applyFill="1" applyBorder="1" applyAlignment="1" applyProtection="1">
      <protection hidden="1"/>
    </xf>
    <xf numFmtId="2" fontId="3" fillId="0" borderId="0" xfId="1" applyNumberFormat="1" applyFont="1" applyFill="1" applyBorder="1" applyAlignment="1" applyProtection="1">
      <alignment horizontal="center"/>
      <protection hidden="1"/>
    </xf>
    <xf numFmtId="0" fontId="3" fillId="0" borderId="0" xfId="1" applyNumberFormat="1" applyFont="1" applyFill="1" applyBorder="1" applyAlignment="1" applyProtection="1">
      <alignment horizontal="center"/>
      <protection hidden="1"/>
    </xf>
    <xf numFmtId="0" fontId="40" fillId="0" borderId="0" xfId="1" applyNumberFormat="1" applyFont="1" applyAlignment="1" applyProtection="1">
      <protection hidden="1"/>
    </xf>
    <xf numFmtId="2" fontId="2" fillId="0" borderId="0" xfId="1" applyNumberFormat="1" applyFont="1" applyFill="1" applyBorder="1" applyAlignment="1" applyProtection="1">
      <alignment horizontal="center"/>
      <protection hidden="1"/>
    </xf>
    <xf numFmtId="2" fontId="5" fillId="0" borderId="0" xfId="1" applyNumberFormat="1" applyFont="1" applyFill="1" applyBorder="1" applyAlignment="1" applyProtection="1">
      <alignment horizontal="center"/>
      <protection hidden="1"/>
    </xf>
    <xf numFmtId="0" fontId="3" fillId="0" borderId="0" xfId="1" applyNumberFormat="1" applyFont="1" applyFill="1" applyBorder="1" applyAlignment="1" applyProtection="1">
      <alignment horizontal="center" vertical="center"/>
      <protection hidden="1"/>
    </xf>
    <xf numFmtId="164" fontId="3" fillId="0" borderId="0" xfId="1" applyNumberFormat="1" applyFont="1" applyFill="1" applyBorder="1" applyAlignment="1" applyProtection="1">
      <alignment horizontal="center" vertical="center"/>
      <protection hidden="1"/>
    </xf>
    <xf numFmtId="1" fontId="5" fillId="0" borderId="0" xfId="1" applyNumberFormat="1" applyFont="1" applyFill="1" applyBorder="1" applyAlignment="1" applyProtection="1">
      <alignment horizontal="center" vertical="center"/>
      <protection hidden="1"/>
    </xf>
    <xf numFmtId="164" fontId="5" fillId="0" borderId="0" xfId="1" applyNumberFormat="1" applyFont="1" applyFill="1" applyBorder="1" applyAlignment="1" applyProtection="1">
      <alignment horizontal="center" vertical="center"/>
      <protection hidden="1"/>
    </xf>
    <xf numFmtId="0" fontId="2" fillId="0" borderId="0" xfId="1" applyNumberFormat="1" applyFont="1" applyFill="1" applyBorder="1" applyAlignment="1" applyProtection="1">
      <alignment horizontal="left"/>
      <protection hidden="1"/>
    </xf>
    <xf numFmtId="0" fontId="5" fillId="0" borderId="0" xfId="1" applyNumberFormat="1" applyFont="1" applyFill="1" applyBorder="1" applyAlignment="1" applyProtection="1">
      <alignment horizontal="left"/>
      <protection hidden="1"/>
    </xf>
    <xf numFmtId="2" fontId="5" fillId="0" borderId="0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0" xfId="1" applyNumberFormat="1" applyFont="1" applyFill="1" applyBorder="1" applyAlignment="1" applyProtection="1">
      <alignment vertical="center"/>
      <protection hidden="1"/>
    </xf>
    <xf numFmtId="0" fontId="12" fillId="0" borderId="0" xfId="1" applyNumberFormat="1" applyFont="1" applyFill="1" applyBorder="1" applyAlignment="1" applyProtection="1">
      <alignment horizontal="center"/>
      <protection hidden="1"/>
    </xf>
    <xf numFmtId="2" fontId="12" fillId="0" borderId="0" xfId="1" applyNumberFormat="1" applyFont="1" applyFill="1" applyBorder="1" applyAlignment="1" applyProtection="1">
      <alignment horizontal="center"/>
      <protection hidden="1"/>
    </xf>
    <xf numFmtId="0" fontId="15" fillId="0" borderId="0" xfId="1" applyNumberFormat="1" applyFont="1" applyFill="1" applyBorder="1" applyAlignment="1" applyProtection="1">
      <alignment horizontal="center"/>
      <protection hidden="1"/>
    </xf>
    <xf numFmtId="1" fontId="3" fillId="0" borderId="0" xfId="1" applyNumberFormat="1" applyFont="1" applyFill="1" applyBorder="1" applyAlignment="1" applyProtection="1">
      <alignment horizontal="center" vertical="center"/>
      <protection hidden="1"/>
    </xf>
    <xf numFmtId="0" fontId="18" fillId="0" borderId="0" xfId="1" applyNumberFormat="1" applyFont="1" applyFill="1" applyBorder="1" applyAlignment="1" applyProtection="1">
      <alignment horizontal="left"/>
      <protection hidden="1"/>
    </xf>
    <xf numFmtId="2" fontId="25" fillId="0" borderId="0" xfId="1" applyNumberFormat="1" applyFont="1" applyFill="1" applyBorder="1" applyAlignment="1" applyProtection="1">
      <alignment horizontal="center"/>
      <protection hidden="1"/>
    </xf>
    <xf numFmtId="0" fontId="25" fillId="0" borderId="0" xfId="1" applyNumberFormat="1" applyFont="1" applyFill="1" applyBorder="1" applyAlignment="1" applyProtection="1">
      <alignment horizontal="center" vertical="center"/>
      <protection hidden="1"/>
    </xf>
    <xf numFmtId="0" fontId="25" fillId="0" borderId="0" xfId="1" applyNumberFormat="1" applyFont="1" applyFill="1" applyBorder="1" applyAlignment="1" applyProtection="1">
      <alignment horizontal="center" vertical="center" wrapText="1"/>
      <protection hidden="1"/>
    </xf>
    <xf numFmtId="0" fontId="33" fillId="0" borderId="0" xfId="1" applyNumberFormat="1" applyFont="1" applyFill="1" applyBorder="1" applyAlignment="1" applyProtection="1">
      <alignment horizontal="center" vertical="center"/>
      <protection hidden="1"/>
    </xf>
    <xf numFmtId="0" fontId="7" fillId="0" borderId="0" xfId="1" applyNumberFormat="1" applyFont="1" applyFill="1" applyBorder="1" applyAlignment="1" applyProtection="1">
      <alignment horizontal="center" vertical="center"/>
      <protection hidden="1"/>
    </xf>
    <xf numFmtId="0" fontId="15" fillId="0" borderId="0" xfId="1" applyNumberFormat="1" applyFont="1" applyFill="1" applyBorder="1" applyAlignment="1" applyProtection="1">
      <alignment horizontal="left"/>
      <protection hidden="1"/>
    </xf>
    <xf numFmtId="0" fontId="12" fillId="0" borderId="0" xfId="1" applyNumberFormat="1" applyFont="1" applyFill="1" applyBorder="1" applyAlignment="1" applyProtection="1">
      <protection hidden="1"/>
    </xf>
    <xf numFmtId="0" fontId="41" fillId="0" borderId="0" xfId="1" applyNumberFormat="1" applyFont="1" applyFill="1" applyBorder="1" applyAlignment="1" applyProtection="1">
      <protection hidden="1"/>
    </xf>
    <xf numFmtId="2" fontId="42" fillId="0" borderId="0" xfId="1" applyNumberFormat="1" applyFont="1" applyFill="1" applyBorder="1" applyAlignment="1" applyProtection="1">
      <alignment horizontal="center"/>
      <protection hidden="1"/>
    </xf>
    <xf numFmtId="0" fontId="42" fillId="0" borderId="0" xfId="1" applyNumberFormat="1" applyFont="1" applyFill="1" applyBorder="1" applyAlignment="1" applyProtection="1">
      <protection hidden="1"/>
    </xf>
    <xf numFmtId="2" fontId="15" fillId="0" borderId="0" xfId="1" applyNumberFormat="1" applyFont="1" applyFill="1" applyBorder="1" applyAlignment="1" applyProtection="1">
      <alignment horizontal="center"/>
      <protection hidden="1"/>
    </xf>
    <xf numFmtId="164" fontId="5" fillId="0" borderId="0" xfId="1" applyNumberFormat="1" applyFont="1" applyFill="1" applyBorder="1" applyAlignment="1" applyProtection="1">
      <alignment horizontal="left"/>
      <protection hidden="1"/>
    </xf>
    <xf numFmtId="164" fontId="40" fillId="0" borderId="0" xfId="1" applyNumberFormat="1" applyFont="1" applyFill="1" applyBorder="1" applyAlignment="1" applyProtection="1">
      <alignment horizontal="center"/>
      <protection hidden="1"/>
    </xf>
    <xf numFmtId="0" fontId="6" fillId="0" borderId="0" xfId="1" applyNumberFormat="1" applyFont="1" applyFill="1" applyBorder="1" applyAlignment="1" applyProtection="1">
      <alignment horizontal="center" vertical="center"/>
      <protection hidden="1"/>
    </xf>
    <xf numFmtId="164" fontId="40" fillId="0" borderId="0" xfId="1" applyNumberFormat="1" applyFont="1" applyFill="1" applyBorder="1" applyAlignment="1" applyProtection="1">
      <alignment horizontal="center" vertical="center"/>
      <protection hidden="1"/>
    </xf>
    <xf numFmtId="164" fontId="15" fillId="0" borderId="0" xfId="1" applyNumberFormat="1" applyFont="1" applyFill="1" applyBorder="1" applyAlignment="1" applyProtection="1">
      <alignment horizontal="center"/>
      <protection hidden="1"/>
    </xf>
    <xf numFmtId="0" fontId="9" fillId="0" borderId="0" xfId="1" applyNumberFormat="1" applyFont="1" applyAlignment="1" applyProtection="1">
      <protection hidden="1"/>
    </xf>
    <xf numFmtId="0" fontId="11" fillId="0" borderId="0" xfId="1" applyNumberFormat="1" applyFont="1" applyAlignment="1" applyProtection="1">
      <protection hidden="1"/>
    </xf>
    <xf numFmtId="0" fontId="23" fillId="0" borderId="0" xfId="1" applyNumberFormat="1" applyFont="1" applyAlignment="1" applyProtection="1">
      <protection hidden="1"/>
    </xf>
    <xf numFmtId="0" fontId="21" fillId="0" borderId="0" xfId="1" applyNumberFormat="1" applyFont="1" applyAlignment="1" applyProtection="1">
      <protection hidden="1"/>
    </xf>
    <xf numFmtId="0" fontId="10" fillId="0" borderId="0" xfId="1" applyNumberFormat="1" applyFont="1" applyAlignment="1" applyProtection="1">
      <protection hidden="1"/>
    </xf>
    <xf numFmtId="0" fontId="0" fillId="0" borderId="0" xfId="1" applyNumberFormat="1" applyFont="1" applyAlignment="1" applyProtection="1">
      <alignment horizontal="center" vertical="center"/>
      <protection hidden="1"/>
    </xf>
    <xf numFmtId="0" fontId="24" fillId="0" borderId="0" xfId="1" applyNumberFormat="1" applyFont="1" applyAlignment="1" applyProtection="1">
      <alignment vertical="center"/>
      <protection hidden="1"/>
    </xf>
    <xf numFmtId="0" fontId="0" fillId="0" borderId="0" xfId="1" applyNumberFormat="1" applyFont="1" applyAlignment="1" applyProtection="1">
      <alignment horizontal="left" vertical="center"/>
      <protection hidden="1"/>
    </xf>
    <xf numFmtId="0" fontId="14" fillId="0" borderId="0" xfId="1" applyNumberFormat="1" applyFont="1" applyAlignment="1" applyProtection="1">
      <protection hidden="1"/>
    </xf>
    <xf numFmtId="0" fontId="4" fillId="0" borderId="0" xfId="1" applyNumberFormat="1" applyFont="1" applyAlignment="1" applyProtection="1">
      <protection hidden="1"/>
    </xf>
    <xf numFmtId="0" fontId="15" fillId="0" borderId="0" xfId="1" applyNumberFormat="1" applyFont="1" applyAlignment="1" applyProtection="1">
      <protection hidden="1"/>
    </xf>
    <xf numFmtId="0" fontId="10" fillId="0" borderId="0" xfId="1" applyNumberFormat="1" applyFont="1" applyBorder="1" applyAlignment="1" applyProtection="1">
      <protection hidden="1"/>
    </xf>
    <xf numFmtId="0" fontId="9" fillId="0" borderId="0" xfId="1" applyNumberFormat="1" applyFont="1" applyBorder="1" applyAlignment="1" applyProtection="1">
      <protection hidden="1"/>
    </xf>
    <xf numFmtId="0" fontId="1" fillId="0" borderId="0" xfId="1" applyNumberFormat="1" applyFont="1" applyAlignment="1" applyProtection="1">
      <protection hidden="1"/>
    </xf>
    <xf numFmtId="0" fontId="11" fillId="0" borderId="0" xfId="1" applyNumberFormat="1" applyFont="1" applyFill="1" applyBorder="1" applyAlignment="1" applyProtection="1">
      <protection hidden="1"/>
    </xf>
    <xf numFmtId="0" fontId="31" fillId="0" borderId="0" xfId="1" applyNumberFormat="1" applyFont="1" applyFill="1" applyAlignment="1" applyProtection="1">
      <alignment vertical="center"/>
      <protection hidden="1"/>
    </xf>
    <xf numFmtId="0" fontId="25" fillId="0" borderId="0" xfId="1" applyNumberFormat="1" applyFont="1" applyAlignment="1" applyProtection="1">
      <protection hidden="1"/>
    </xf>
    <xf numFmtId="0" fontId="11" fillId="0" borderId="0" xfId="1" applyNumberFormat="1" applyFont="1" applyFill="1" applyAlignment="1" applyProtection="1">
      <protection hidden="1"/>
    </xf>
    <xf numFmtId="0" fontId="25" fillId="0" borderId="0" xfId="1" applyNumberFormat="1" applyFont="1" applyFill="1" applyAlignment="1" applyProtection="1">
      <protection hidden="1"/>
    </xf>
    <xf numFmtId="0" fontId="11" fillId="0" borderId="0" xfId="1" applyNumberFormat="1" applyFont="1" applyAlignment="1" applyProtection="1">
      <alignment horizontal="left" wrapText="1"/>
      <protection hidden="1"/>
    </xf>
    <xf numFmtId="169" fontId="18" fillId="0" borderId="3" xfId="1" applyFont="1" applyFill="1" applyBorder="1" applyAlignment="1" applyProtection="1">
      <alignment horizontal="center" vertical="center" wrapText="1"/>
      <protection locked="0"/>
    </xf>
    <xf numFmtId="0" fontId="13" fillId="0" borderId="3" xfId="1" applyNumberFormat="1" applyFont="1" applyFill="1" applyBorder="1" applyAlignment="1" applyProtection="1">
      <alignment horizontal="center" vertical="center" wrapText="1"/>
      <protection locked="0"/>
    </xf>
    <xf numFmtId="0" fontId="13" fillId="0" borderId="3" xfId="4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1" applyNumberFormat="1" applyFont="1" applyAlignment="1" applyProtection="1">
      <protection hidden="1"/>
    </xf>
    <xf numFmtId="0" fontId="6" fillId="0" borderId="0" xfId="1" applyNumberFormat="1" applyFont="1" applyAlignment="1" applyProtection="1">
      <alignment horizontal="left" vertical="center"/>
      <protection hidden="1"/>
    </xf>
    <xf numFmtId="0" fontId="22" fillId="0" borderId="0" xfId="1" applyNumberFormat="1" applyFont="1" applyAlignment="1" applyProtection="1">
      <protection hidden="1"/>
    </xf>
    <xf numFmtId="0" fontId="22" fillId="0" borderId="0" xfId="1" applyNumberFormat="1" applyFont="1" applyAlignment="1" applyProtection="1">
      <alignment horizontal="left" vertical="center"/>
      <protection hidden="1"/>
    </xf>
    <xf numFmtId="0" fontId="13" fillId="0" borderId="4" xfId="1" applyNumberFormat="1" applyFont="1" applyBorder="1" applyAlignment="1" applyProtection="1">
      <alignment horizontal="center" vertical="center" wrapText="1"/>
      <protection locked="0"/>
    </xf>
    <xf numFmtId="0" fontId="13" fillId="0" borderId="4" xfId="1" applyNumberFormat="1" applyFont="1" applyBorder="1" applyAlignment="1" applyProtection="1">
      <alignment horizontal="center" vertical="center"/>
      <protection locked="0"/>
    </xf>
    <xf numFmtId="0" fontId="16" fillId="2" borderId="0" xfId="1" applyNumberFormat="1" applyFont="1" applyFill="1" applyAlignment="1" applyProtection="1">
      <protection hidden="1"/>
    </xf>
    <xf numFmtId="0" fontId="16" fillId="2" borderId="0" xfId="1" applyNumberFormat="1" applyFont="1" applyFill="1" applyAlignment="1" applyProtection="1">
      <alignment horizontal="center" vertical="center"/>
      <protection hidden="1"/>
    </xf>
    <xf numFmtId="0" fontId="16" fillId="2" borderId="0" xfId="1" applyNumberFormat="1" applyFont="1" applyFill="1" applyAlignment="1" applyProtection="1">
      <alignment horizontal="justify"/>
      <protection hidden="1"/>
    </xf>
    <xf numFmtId="0" fontId="46" fillId="2" borderId="0" xfId="1" applyNumberFormat="1" applyFont="1" applyFill="1" applyAlignment="1" applyProtection="1">
      <protection hidden="1"/>
    </xf>
    <xf numFmtId="0" fontId="22" fillId="2" borderId="0" xfId="1" applyNumberFormat="1" applyFont="1" applyFill="1" applyAlignment="1" applyProtection="1">
      <protection hidden="1"/>
    </xf>
    <xf numFmtId="0" fontId="24" fillId="2" borderId="0" xfId="1" applyNumberFormat="1" applyFont="1" applyFill="1" applyAlignment="1" applyProtection="1">
      <alignment vertical="center"/>
      <protection hidden="1"/>
    </xf>
    <xf numFmtId="0" fontId="0" fillId="2" borderId="0" xfId="1" applyNumberFormat="1" applyFont="1" applyFill="1" applyAlignment="1" applyProtection="1">
      <protection hidden="1"/>
    </xf>
    <xf numFmtId="0" fontId="27" fillId="2" borderId="0" xfId="1" applyNumberFormat="1" applyFont="1" applyFill="1" applyAlignment="1" applyProtection="1">
      <protection hidden="1"/>
    </xf>
    <xf numFmtId="0" fontId="4" fillId="2" borderId="0" xfId="1" applyNumberFormat="1" applyFont="1" applyFill="1" applyBorder="1" applyAlignment="1" applyProtection="1">
      <protection hidden="1"/>
    </xf>
    <xf numFmtId="0" fontId="4" fillId="2" borderId="0" xfId="1" applyNumberFormat="1" applyFont="1" applyFill="1" applyAlignment="1" applyProtection="1">
      <protection hidden="1"/>
    </xf>
    <xf numFmtId="0" fontId="0" fillId="2" borderId="0" xfId="1" applyNumberFormat="1" applyFont="1" applyFill="1" applyAlignment="1" applyProtection="1">
      <alignment horizontal="left" vertical="center"/>
      <protection hidden="1"/>
    </xf>
    <xf numFmtId="0" fontId="0" fillId="2" borderId="0" xfId="1" applyNumberFormat="1" applyFont="1" applyFill="1" applyBorder="1" applyAlignment="1" applyProtection="1">
      <protection hidden="1"/>
    </xf>
    <xf numFmtId="0" fontId="14" fillId="2" borderId="0" xfId="1" applyNumberFormat="1" applyFont="1" applyFill="1" applyAlignment="1" applyProtection="1">
      <protection hidden="1"/>
    </xf>
    <xf numFmtId="0" fontId="21" fillId="2" borderId="0" xfId="1" applyNumberFormat="1" applyFont="1" applyFill="1" applyAlignment="1" applyProtection="1">
      <protection hidden="1"/>
    </xf>
    <xf numFmtId="0" fontId="9" fillId="2" borderId="0" xfId="1" applyNumberFormat="1" applyFont="1" applyFill="1" applyAlignment="1" applyProtection="1">
      <alignment horizontal="centerContinuous"/>
      <protection hidden="1"/>
    </xf>
    <xf numFmtId="0" fontId="0" fillId="2" borderId="0" xfId="1" applyNumberFormat="1" applyFont="1" applyFill="1" applyAlignment="1" applyProtection="1"/>
    <xf numFmtId="0" fontId="36" fillId="2" borderId="0" xfId="1" applyNumberFormat="1" applyFont="1" applyFill="1" applyBorder="1" applyAlignment="1" applyProtection="1">
      <alignment horizontal="center" vertical="center" wrapText="1"/>
      <protection hidden="1"/>
    </xf>
    <xf numFmtId="168" fontId="43" fillId="0" borderId="5" xfId="1" applyNumberFormat="1" applyFont="1" applyFill="1" applyBorder="1" applyAlignment="1" applyProtection="1">
      <alignment horizontal="center"/>
      <protection locked="0"/>
    </xf>
    <xf numFmtId="0" fontId="18" fillId="2" borderId="0" xfId="1" applyNumberFormat="1" applyFont="1" applyFill="1" applyBorder="1" applyAlignment="1" applyProtection="1">
      <alignment horizontal="center" wrapText="1"/>
      <protection hidden="1"/>
    </xf>
    <xf numFmtId="0" fontId="10" fillId="2" borderId="0" xfId="1" applyNumberFormat="1" applyFont="1" applyFill="1" applyAlignment="1" applyProtection="1">
      <protection hidden="1"/>
    </xf>
    <xf numFmtId="0" fontId="10" fillId="2" borderId="0" xfId="1" applyNumberFormat="1" applyFont="1" applyFill="1" applyBorder="1" applyAlignment="1" applyProtection="1">
      <protection hidden="1"/>
    </xf>
    <xf numFmtId="0" fontId="45" fillId="2" borderId="6" xfId="1" applyNumberFormat="1" applyFont="1" applyFill="1" applyBorder="1" applyAlignment="1" applyProtection="1">
      <alignment horizontal="center" vertical="center"/>
      <protection hidden="1"/>
    </xf>
    <xf numFmtId="0" fontId="45" fillId="2" borderId="7" xfId="1" applyNumberFormat="1" applyFont="1" applyFill="1" applyBorder="1" applyAlignment="1" applyProtection="1">
      <alignment horizontal="center" vertical="center"/>
      <protection hidden="1"/>
    </xf>
    <xf numFmtId="0" fontId="18" fillId="2" borderId="6" xfId="1" applyNumberFormat="1" applyFont="1" applyFill="1" applyBorder="1" applyAlignment="1" applyProtection="1">
      <alignment horizontal="center" vertical="center" wrapText="1"/>
      <protection hidden="1"/>
    </xf>
    <xf numFmtId="0" fontId="10" fillId="2" borderId="6" xfId="1" applyNumberFormat="1" applyFont="1" applyFill="1" applyBorder="1" applyAlignment="1" applyProtection="1">
      <protection hidden="1"/>
    </xf>
    <xf numFmtId="0" fontId="0" fillId="2" borderId="0" xfId="1" applyNumberFormat="1" applyFont="1" applyFill="1" applyAlignment="1"/>
    <xf numFmtId="0" fontId="0" fillId="2" borderId="0" xfId="1" applyNumberFormat="1" applyFont="1" applyFill="1" applyBorder="1" applyAlignment="1" applyProtection="1"/>
    <xf numFmtId="2" fontId="48" fillId="2" borderId="0" xfId="1" applyNumberFormat="1" applyFont="1" applyFill="1" applyBorder="1" applyAlignment="1" applyProtection="1">
      <alignment horizontal="center"/>
      <protection hidden="1"/>
    </xf>
    <xf numFmtId="0" fontId="2" fillId="0" borderId="8" xfId="1" applyNumberFormat="1" applyFont="1" applyBorder="1" applyAlignment="1" applyProtection="1">
      <alignment horizontal="center"/>
      <protection locked="0"/>
    </xf>
    <xf numFmtId="0" fontId="23" fillId="2" borderId="0" xfId="1" applyNumberFormat="1" applyFont="1" applyFill="1" applyAlignment="1" applyProtection="1">
      <protection hidden="1"/>
    </xf>
    <xf numFmtId="0" fontId="10" fillId="2" borderId="9" xfId="1" applyNumberFormat="1" applyFont="1" applyFill="1" applyBorder="1" applyAlignment="1" applyProtection="1">
      <alignment horizontal="center" wrapText="1"/>
      <protection hidden="1"/>
    </xf>
    <xf numFmtId="0" fontId="1" fillId="2" borderId="0" xfId="1" applyNumberFormat="1" applyFont="1" applyFill="1" applyBorder="1" applyAlignment="1" applyProtection="1">
      <alignment horizontal="left" wrapText="1"/>
      <protection hidden="1"/>
    </xf>
    <xf numFmtId="0" fontId="5" fillId="2" borderId="0" xfId="1" applyNumberFormat="1" applyFont="1" applyFill="1" applyAlignment="1" applyProtection="1">
      <protection hidden="1"/>
    </xf>
    <xf numFmtId="0" fontId="1" fillId="2" borderId="0" xfId="1" applyNumberFormat="1" applyFont="1" applyFill="1" applyAlignment="1" applyProtection="1">
      <protection hidden="1"/>
    </xf>
    <xf numFmtId="0" fontId="2" fillId="2" borderId="0" xfId="1" applyNumberFormat="1" applyFont="1" applyFill="1" applyBorder="1" applyAlignment="1" applyProtection="1">
      <protection hidden="1"/>
    </xf>
    <xf numFmtId="0" fontId="9" fillId="2" borderId="0" xfId="1" applyNumberFormat="1" applyFont="1" applyFill="1" applyAlignment="1" applyProtection="1">
      <protection hidden="1"/>
    </xf>
    <xf numFmtId="0" fontId="0" fillId="2" borderId="6" xfId="1" applyNumberFormat="1" applyFont="1" applyFill="1" applyBorder="1" applyAlignment="1" applyProtection="1">
      <protection hidden="1"/>
    </xf>
    <xf numFmtId="0" fontId="7" fillId="2" borderId="0" xfId="1" applyNumberFormat="1" applyFont="1" applyFill="1" applyBorder="1" applyAlignment="1" applyProtection="1">
      <alignment horizontal="center" vertical="top"/>
      <protection hidden="1"/>
    </xf>
    <xf numFmtId="0" fontId="6" fillId="2" borderId="0" xfId="1" applyNumberFormat="1" applyFont="1" applyFill="1" applyBorder="1" applyAlignment="1" applyProtection="1">
      <alignment horizontal="center" vertical="top"/>
      <protection hidden="1"/>
    </xf>
    <xf numFmtId="0" fontId="19" fillId="2" borderId="0" xfId="1" applyNumberFormat="1" applyFont="1" applyFill="1" applyBorder="1" applyAlignment="1" applyProtection="1">
      <alignment horizontal="left"/>
      <protection hidden="1"/>
    </xf>
    <xf numFmtId="0" fontId="10" fillId="2" borderId="0" xfId="1" applyNumberFormat="1" applyFont="1" applyFill="1" applyBorder="1" applyAlignment="1" applyProtection="1">
      <alignment horizontal="left"/>
      <protection hidden="1"/>
    </xf>
    <xf numFmtId="0" fontId="6" fillId="2" borderId="6" xfId="1" applyNumberFormat="1" applyFont="1" applyFill="1" applyBorder="1" applyAlignment="1" applyProtection="1">
      <alignment horizontal="center" vertical="top" wrapText="1"/>
      <protection hidden="1"/>
    </xf>
    <xf numFmtId="0" fontId="6" fillId="2" borderId="0" xfId="1" applyNumberFormat="1" applyFont="1" applyFill="1" applyBorder="1" applyAlignment="1" applyProtection="1">
      <alignment horizontal="center" vertical="top" wrapText="1"/>
      <protection hidden="1"/>
    </xf>
    <xf numFmtId="0" fontId="7" fillId="2" borderId="0" xfId="1" applyNumberFormat="1" applyFont="1" applyFill="1" applyAlignment="1" applyProtection="1">
      <protection hidden="1"/>
    </xf>
    <xf numFmtId="0" fontId="15" fillId="2" borderId="0" xfId="1" applyNumberFormat="1" applyFont="1" applyFill="1" applyAlignment="1" applyProtection="1">
      <protection hidden="1"/>
    </xf>
    <xf numFmtId="0" fontId="40" fillId="2" borderId="0" xfId="1" applyNumberFormat="1" applyFont="1" applyFill="1" applyAlignment="1" applyProtection="1">
      <protection hidden="1"/>
    </xf>
    <xf numFmtId="0" fontId="5" fillId="3" borderId="0" xfId="1" applyNumberFormat="1" applyFont="1" applyFill="1" applyAlignment="1" applyProtection="1">
      <protection hidden="1"/>
    </xf>
    <xf numFmtId="0" fontId="5" fillId="3" borderId="0" xfId="1" applyNumberFormat="1" applyFont="1" applyFill="1" applyBorder="1" applyAlignment="1" applyProtection="1">
      <protection hidden="1"/>
    </xf>
    <xf numFmtId="0" fontId="5" fillId="3" borderId="10" xfId="1" applyNumberFormat="1" applyFont="1" applyFill="1" applyBorder="1" applyAlignment="1" applyProtection="1">
      <protection hidden="1"/>
    </xf>
    <xf numFmtId="0" fontId="6" fillId="2" borderId="0" xfId="1" applyNumberFormat="1" applyFont="1" applyFill="1" applyAlignment="1" applyProtection="1">
      <protection hidden="1"/>
    </xf>
    <xf numFmtId="0" fontId="6" fillId="2" borderId="0" xfId="1" applyNumberFormat="1" applyFont="1" applyFill="1" applyAlignment="1" applyProtection="1">
      <alignment horizontal="left" vertical="center"/>
      <protection hidden="1"/>
    </xf>
    <xf numFmtId="0" fontId="0" fillId="2" borderId="11" xfId="1" applyNumberFormat="1" applyFont="1" applyFill="1" applyBorder="1" applyAlignment="1" applyProtection="1">
      <protection hidden="1"/>
    </xf>
    <xf numFmtId="0" fontId="0" fillId="2" borderId="12" xfId="1" applyNumberFormat="1" applyFont="1" applyFill="1" applyBorder="1" applyAlignment="1" applyProtection="1">
      <protection hidden="1"/>
    </xf>
    <xf numFmtId="0" fontId="2" fillId="0" borderId="8" xfId="1" applyNumberFormat="1" applyFont="1" applyBorder="1" applyAlignment="1" applyProtection="1">
      <alignment horizontal="center" wrapText="1"/>
      <protection locked="0"/>
    </xf>
    <xf numFmtId="0" fontId="9" fillId="2" borderId="0" xfId="1" applyNumberFormat="1" applyFont="1" applyFill="1" applyBorder="1" applyAlignment="1" applyProtection="1">
      <protection hidden="1"/>
    </xf>
    <xf numFmtId="169" fontId="3" fillId="2" borderId="7" xfId="1" applyFont="1" applyFill="1" applyBorder="1" applyAlignment="1" applyProtection="1">
      <alignment horizontal="center" vertical="center"/>
      <protection hidden="1"/>
    </xf>
    <xf numFmtId="2" fontId="0" fillId="2" borderId="0" xfId="1" applyNumberFormat="1" applyFont="1" applyFill="1" applyBorder="1" applyAlignment="1" applyProtection="1">
      <alignment horizontal="center"/>
      <protection hidden="1"/>
    </xf>
    <xf numFmtId="164" fontId="2" fillId="2" borderId="0" xfId="1" applyNumberFormat="1" applyFont="1" applyFill="1" applyBorder="1" applyAlignment="1" applyProtection="1">
      <alignment horizontal="center" vertical="center" wrapText="1"/>
      <protection hidden="1"/>
    </xf>
    <xf numFmtId="0" fontId="2" fillId="2" borderId="0" xfId="1" applyNumberFormat="1" applyFont="1" applyFill="1" applyBorder="1" applyAlignment="1" applyProtection="1">
      <alignment horizontal="center" vertical="center"/>
      <protection hidden="1"/>
    </xf>
    <xf numFmtId="0" fontId="11" fillId="2" borderId="0" xfId="1" applyNumberFormat="1" applyFont="1" applyFill="1" applyBorder="1" applyProtection="1">
      <alignment wrapText="1"/>
      <protection hidden="1"/>
    </xf>
    <xf numFmtId="0" fontId="25" fillId="2" borderId="0" xfId="1" applyNumberFormat="1" applyFont="1" applyFill="1" applyAlignment="1" applyProtection="1">
      <protection hidden="1"/>
    </xf>
    <xf numFmtId="0" fontId="11" fillId="2" borderId="0" xfId="1" applyNumberFormat="1" applyFont="1" applyFill="1" applyProtection="1">
      <alignment wrapText="1"/>
      <protection hidden="1"/>
    </xf>
    <xf numFmtId="0" fontId="11" fillId="2" borderId="0" xfId="1" applyNumberFormat="1" applyFont="1" applyFill="1" applyAlignment="1" applyProtection="1">
      <protection hidden="1"/>
    </xf>
    <xf numFmtId="0" fontId="21" fillId="2" borderId="0" xfId="1" applyNumberFormat="1" applyFont="1" applyFill="1" applyAlignment="1" applyProtection="1">
      <alignment horizontal="center"/>
      <protection hidden="1"/>
    </xf>
    <xf numFmtId="0" fontId="7" fillId="2" borderId="0" xfId="1" applyNumberFormat="1" applyFont="1" applyFill="1" applyBorder="1" applyAlignment="1" applyProtection="1">
      <alignment horizontal="center" vertical="center"/>
      <protection hidden="1"/>
    </xf>
    <xf numFmtId="0" fontId="49" fillId="2" borderId="0" xfId="1" applyNumberFormat="1" applyFont="1" applyFill="1" applyAlignment="1" applyProtection="1">
      <protection hidden="1"/>
    </xf>
    <xf numFmtId="0" fontId="18" fillId="0" borderId="0" xfId="1" applyNumberFormat="1" applyFont="1" applyAlignment="1" applyProtection="1">
      <protection hidden="1"/>
    </xf>
    <xf numFmtId="0" fontId="0" fillId="0" borderId="0" xfId="1" applyNumberFormat="1" applyFont="1" applyAlignment="1" applyProtection="1">
      <alignment vertical="center"/>
      <protection hidden="1"/>
    </xf>
    <xf numFmtId="0" fontId="18" fillId="2" borderId="0" xfId="1" applyNumberFormat="1" applyFont="1" applyFill="1" applyAlignment="1" applyProtection="1"/>
    <xf numFmtId="0" fontId="0" fillId="2" borderId="0" xfId="1" applyNumberFormat="1" applyFont="1" applyFill="1" applyAlignment="1" applyProtection="1">
      <alignment vertical="center"/>
    </xf>
    <xf numFmtId="0" fontId="0" fillId="2" borderId="13" xfId="1" applyNumberFormat="1" applyFont="1" applyFill="1" applyBorder="1" applyAlignment="1" applyProtection="1"/>
    <xf numFmtId="0" fontId="0" fillId="2" borderId="9" xfId="1" applyNumberFormat="1" applyFont="1" applyFill="1" applyBorder="1" applyAlignment="1" applyProtection="1"/>
    <xf numFmtId="0" fontId="0" fillId="2" borderId="0" xfId="1" applyNumberFormat="1" applyFont="1" applyFill="1" applyBorder="1" applyAlignment="1" applyProtection="1">
      <alignment vertical="top" wrapText="1"/>
      <protection hidden="1"/>
    </xf>
    <xf numFmtId="0" fontId="0" fillId="2" borderId="0" xfId="1" applyNumberFormat="1" applyFont="1" applyFill="1" applyAlignment="1" applyProtection="1">
      <alignment horizontal="left"/>
      <protection hidden="1"/>
    </xf>
    <xf numFmtId="0" fontId="22" fillId="2" borderId="0" xfId="1" applyNumberFormat="1" applyFont="1" applyFill="1" applyAlignment="1" applyProtection="1">
      <alignment horizontal="left" vertical="center"/>
      <protection hidden="1"/>
    </xf>
    <xf numFmtId="0" fontId="11" fillId="0" borderId="0" xfId="1" applyNumberFormat="1" applyFont="1" applyBorder="1" applyAlignment="1" applyProtection="1">
      <protection hidden="1"/>
    </xf>
    <xf numFmtId="0" fontId="35" fillId="0" borderId="0" xfId="1" applyNumberFormat="1" applyFont="1" applyBorder="1" applyAlignment="1" applyProtection="1">
      <protection hidden="1"/>
    </xf>
    <xf numFmtId="0" fontId="35" fillId="0" borderId="0" xfId="1" applyNumberFormat="1" applyFont="1" applyAlignment="1" applyProtection="1">
      <protection hidden="1"/>
    </xf>
    <xf numFmtId="0" fontId="17" fillId="0" borderId="0" xfId="1" applyNumberFormat="1" applyFont="1" applyBorder="1" applyAlignment="1" applyProtection="1">
      <alignment vertical="center"/>
      <protection hidden="1"/>
    </xf>
    <xf numFmtId="0" fontId="17" fillId="0" borderId="0" xfId="1" applyNumberFormat="1" applyFont="1" applyAlignment="1" applyProtection="1">
      <alignment vertical="center"/>
      <protection hidden="1"/>
    </xf>
    <xf numFmtId="0" fontId="2" fillId="0" borderId="0" xfId="1" applyNumberFormat="1" applyFont="1" applyAlignment="1" applyProtection="1">
      <alignment vertical="center"/>
      <protection hidden="1"/>
    </xf>
    <xf numFmtId="0" fontId="2" fillId="2" borderId="0" xfId="1" applyNumberFormat="1" applyFont="1" applyFill="1" applyAlignment="1" applyProtection="1">
      <protection hidden="1"/>
    </xf>
    <xf numFmtId="0" fontId="13" fillId="2" borderId="0" xfId="1" applyNumberFormat="1" applyFont="1" applyFill="1" applyBorder="1" applyAlignment="1" applyProtection="1">
      <alignment horizontal="center" wrapText="1"/>
      <protection hidden="1"/>
    </xf>
    <xf numFmtId="0" fontId="13" fillId="2" borderId="0" xfId="1" applyNumberFormat="1" applyFont="1" applyFill="1" applyBorder="1" applyAlignment="1" applyProtection="1">
      <protection hidden="1"/>
    </xf>
    <xf numFmtId="0" fontId="13" fillId="2" borderId="0" xfId="1" applyNumberFormat="1" applyFont="1" applyFill="1" applyBorder="1" applyAlignment="1" applyProtection="1">
      <alignment horizontal="centerContinuous"/>
      <protection hidden="1"/>
    </xf>
    <xf numFmtId="0" fontId="13" fillId="2" borderId="0" xfId="1" applyNumberFormat="1" applyFont="1" applyFill="1" applyAlignment="1" applyProtection="1">
      <protection hidden="1"/>
    </xf>
    <xf numFmtId="0" fontId="7" fillId="2" borderId="0" xfId="1" applyNumberFormat="1" applyFont="1" applyFill="1" applyBorder="1" applyAlignment="1" applyProtection="1">
      <protection hidden="1"/>
    </xf>
    <xf numFmtId="0" fontId="19" fillId="2" borderId="0" xfId="1" applyNumberFormat="1" applyFont="1" applyFill="1" applyAlignment="1" applyProtection="1">
      <alignment horizontal="center" wrapText="1"/>
      <protection hidden="1"/>
    </xf>
    <xf numFmtId="1" fontId="43" fillId="0" borderId="14" xfId="1" applyNumberFormat="1" applyFont="1" applyFill="1" applyBorder="1" applyAlignment="1" applyProtection="1">
      <alignment horizontal="center" wrapText="1"/>
      <protection locked="0"/>
    </xf>
    <xf numFmtId="164" fontId="3" fillId="0" borderId="0" xfId="1" applyNumberFormat="1" applyFont="1" applyFill="1" applyBorder="1" applyAlignment="1" applyProtection="1">
      <alignment horizontal="left"/>
      <protection hidden="1"/>
    </xf>
    <xf numFmtId="0" fontId="4" fillId="0" borderId="2" xfId="1" applyNumberFormat="1" applyFont="1" applyBorder="1" applyAlignment="1" applyProtection="1">
      <alignment horizontal="center" vertical="center" wrapText="1"/>
      <protection locked="0"/>
    </xf>
    <xf numFmtId="0" fontId="4" fillId="0" borderId="2" xfId="1" applyNumberFormat="1" applyFont="1" applyBorder="1" applyAlignment="1" applyProtection="1">
      <alignment horizontal="center" vertical="center"/>
      <protection locked="0"/>
    </xf>
    <xf numFmtId="0" fontId="2" fillId="2" borderId="13" xfId="1" applyNumberFormat="1" applyFont="1" applyFill="1" applyBorder="1" applyAlignment="1" applyProtection="1">
      <alignment horizontal="center"/>
      <protection hidden="1"/>
    </xf>
    <xf numFmtId="0" fontId="30" fillId="2" borderId="0" xfId="1" applyNumberFormat="1" applyFont="1" applyFill="1" applyBorder="1" applyAlignment="1" applyProtection="1">
      <alignment vertical="center"/>
      <protection hidden="1"/>
    </xf>
    <xf numFmtId="0" fontId="30" fillId="2" borderId="0" xfId="1" applyNumberFormat="1" applyFont="1" applyFill="1" applyAlignment="1" applyProtection="1">
      <alignment horizontal="left"/>
      <protection hidden="1"/>
    </xf>
    <xf numFmtId="0" fontId="30" fillId="2" borderId="0" xfId="1" applyNumberFormat="1" applyFont="1" applyFill="1" applyAlignment="1" applyProtection="1">
      <protection hidden="1"/>
    </xf>
    <xf numFmtId="0" fontId="11" fillId="2" borderId="0" xfId="1" applyNumberFormat="1" applyFont="1" applyFill="1" applyBorder="1" applyAlignment="1" applyProtection="1">
      <protection hidden="1"/>
    </xf>
    <xf numFmtId="169" fontId="10" fillId="0" borderId="4" xfId="1" applyFont="1" applyBorder="1" applyAlignment="1" applyProtection="1">
      <alignment horizontal="left" vertical="center" wrapText="1" indent="1"/>
      <protection locked="0"/>
    </xf>
    <xf numFmtId="169" fontId="10" fillId="0" borderId="1" xfId="1" applyFont="1" applyBorder="1" applyAlignment="1" applyProtection="1">
      <alignment horizontal="left" vertical="center" wrapText="1" indent="1"/>
      <protection locked="0"/>
    </xf>
    <xf numFmtId="1" fontId="10" fillId="0" borderId="1" xfId="1" applyNumberFormat="1" applyFont="1" applyFill="1" applyBorder="1" applyAlignment="1" applyProtection="1">
      <alignment horizontal="left" vertical="center" wrapText="1" indent="1"/>
      <protection locked="0"/>
    </xf>
    <xf numFmtId="169" fontId="35" fillId="0" borderId="0" xfId="1" applyFont="1" applyAlignment="1" applyProtection="1">
      <alignment horizontal="left" vertical="center"/>
      <protection hidden="1"/>
    </xf>
    <xf numFmtId="0" fontId="2" fillId="0" borderId="0" xfId="1" applyNumberFormat="1" applyFont="1" applyFill="1" applyBorder="1" applyAlignment="1" applyProtection="1">
      <alignment horizontal="center" vertical="center"/>
      <protection hidden="1"/>
    </xf>
    <xf numFmtId="0" fontId="16" fillId="2" borderId="0" xfId="1" applyNumberFormat="1" applyFont="1" applyFill="1" applyBorder="1" applyAlignment="1" applyProtection="1">
      <alignment horizontal="left" vertical="center" wrapText="1"/>
      <protection hidden="1"/>
    </xf>
    <xf numFmtId="0" fontId="2" fillId="0" borderId="13" xfId="1" applyNumberFormat="1" applyFont="1" applyBorder="1" applyAlignment="1" applyProtection="1">
      <alignment horizontal="center" wrapText="1"/>
      <protection locked="0"/>
    </xf>
    <xf numFmtId="0" fontId="2" fillId="0" borderId="0" xfId="1" applyNumberFormat="1" applyFont="1" applyFill="1" applyBorder="1" applyAlignment="1" applyProtection="1">
      <alignment horizontal="center" wrapText="1"/>
      <protection hidden="1"/>
    </xf>
    <xf numFmtId="0" fontId="2" fillId="2" borderId="0" xfId="1" applyNumberFormat="1" applyFont="1" applyFill="1" applyBorder="1" applyAlignment="1" applyProtection="1">
      <alignment horizontal="center" wrapText="1"/>
      <protection hidden="1"/>
    </xf>
    <xf numFmtId="0" fontId="2" fillId="2" borderId="13" xfId="1" applyNumberFormat="1" applyFont="1" applyFill="1" applyBorder="1" applyAlignment="1" applyProtection="1">
      <alignment horizontal="center" wrapText="1"/>
      <protection hidden="1"/>
    </xf>
    <xf numFmtId="0" fontId="9" fillId="2" borderId="0" xfId="1" applyNumberFormat="1" applyFont="1" applyFill="1" applyBorder="1" applyAlignment="1" applyProtection="1">
      <alignment horizontal="center" vertical="center" wrapText="1"/>
      <protection hidden="1"/>
    </xf>
    <xf numFmtId="0" fontId="13" fillId="0" borderId="4" xfId="1" applyNumberFormat="1" applyFont="1" applyFill="1" applyBorder="1" applyAlignment="1" applyProtection="1">
      <alignment horizontal="center" vertical="center" wrapText="1"/>
      <protection locked="0"/>
    </xf>
    <xf numFmtId="0" fontId="2" fillId="2" borderId="0" xfId="1" applyNumberFormat="1" applyFont="1" applyFill="1" applyBorder="1" applyAlignment="1" applyProtection="1">
      <alignment horizontal="center"/>
      <protection hidden="1"/>
    </xf>
    <xf numFmtId="0" fontId="3" fillId="0" borderId="0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0" xfId="1" applyNumberFormat="1" applyFont="1" applyFill="1" applyBorder="1" applyAlignment="1" applyProtection="1">
      <alignment horizontal="center"/>
      <protection hidden="1"/>
    </xf>
    <xf numFmtId="0" fontId="2" fillId="0" borderId="0" xfId="1" applyNumberFormat="1" applyFont="1" applyFill="1" applyBorder="1" applyAlignment="1" applyProtection="1">
      <alignment horizontal="center"/>
      <protection hidden="1"/>
    </xf>
    <xf numFmtId="0" fontId="13" fillId="5" borderId="0" xfId="1" applyNumberFormat="1" applyFont="1" applyFill="1" applyBorder="1" applyAlignment="1" applyProtection="1">
      <alignment horizontal="center" vertical="center" wrapText="1"/>
      <protection hidden="1"/>
    </xf>
    <xf numFmtId="49" fontId="2" fillId="5" borderId="1" xfId="1" applyNumberFormat="1" applyFont="1" applyFill="1" applyBorder="1" applyAlignment="1" applyProtection="1">
      <alignment horizontal="center" vertical="center" wrapText="1"/>
      <protection hidden="1"/>
    </xf>
    <xf numFmtId="1" fontId="6" fillId="5" borderId="1" xfId="1" applyNumberFormat="1" applyFont="1" applyFill="1" applyBorder="1" applyAlignment="1" applyProtection="1">
      <alignment horizontal="center" vertical="center" wrapText="1"/>
      <protection hidden="1"/>
    </xf>
    <xf numFmtId="0" fontId="9" fillId="5" borderId="1" xfId="1" applyNumberFormat="1" applyFont="1" applyFill="1" applyBorder="1" applyAlignment="1" applyProtection="1">
      <alignment horizontal="center" vertical="center" wrapText="1"/>
      <protection hidden="1"/>
    </xf>
    <xf numFmtId="0" fontId="13" fillId="5" borderId="13" xfId="1" applyNumberFormat="1" applyFont="1" applyFill="1" applyBorder="1" applyAlignment="1" applyProtection="1">
      <alignment horizontal="center" vertical="center" wrapText="1"/>
      <protection hidden="1"/>
    </xf>
    <xf numFmtId="164" fontId="2" fillId="5" borderId="3" xfId="1" applyNumberFormat="1" applyFont="1" applyFill="1" applyBorder="1" applyAlignment="1" applyProtection="1">
      <alignment horizontal="center" vertical="center" wrapText="1"/>
      <protection hidden="1"/>
    </xf>
    <xf numFmtId="0" fontId="2" fillId="5" borderId="1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1" applyNumberFormat="1" applyFont="1" applyFill="1" applyBorder="1" applyAlignment="1" applyProtection="1">
      <alignment vertical="center"/>
      <protection hidden="1"/>
    </xf>
    <xf numFmtId="165" fontId="2" fillId="0" borderId="0" xfId="1" applyNumberFormat="1" applyFont="1" applyFill="1" applyBorder="1" applyAlignment="1" applyProtection="1">
      <alignment horizontal="center"/>
      <protection hidden="1"/>
    </xf>
    <xf numFmtId="165" fontId="5" fillId="0" borderId="0" xfId="1" applyNumberFormat="1" applyFont="1" applyFill="1" applyBorder="1" applyAlignment="1" applyProtection="1">
      <alignment horizontal="center" vertical="center"/>
      <protection hidden="1"/>
    </xf>
    <xf numFmtId="1" fontId="5" fillId="0" borderId="0" xfId="1" applyNumberFormat="1" applyFont="1" applyFill="1" applyBorder="1" applyAlignment="1" applyProtection="1">
      <alignment horizontal="center"/>
      <protection hidden="1"/>
    </xf>
    <xf numFmtId="164" fontId="5" fillId="0" borderId="0" xfId="1" applyNumberFormat="1" applyFont="1" applyFill="1" applyBorder="1" applyAlignment="1" applyProtection="1">
      <alignment horizontal="center" wrapText="1"/>
      <protection hidden="1"/>
    </xf>
    <xf numFmtId="164" fontId="5" fillId="0" borderId="0" xfId="3" applyNumberFormat="1" applyFont="1" applyFill="1" applyBorder="1" applyAlignment="1" applyProtection="1">
      <alignment horizontal="center"/>
      <protection hidden="1"/>
    </xf>
    <xf numFmtId="9" fontId="2" fillId="0" borderId="0" xfId="1" applyNumberFormat="1" applyFont="1" applyFill="1" applyBorder="1" applyAlignment="1" applyProtection="1">
      <alignment horizontal="left" vertical="center" wrapText="1"/>
      <protection hidden="1"/>
    </xf>
    <xf numFmtId="9" fontId="2" fillId="0" borderId="0" xfId="1" applyNumberFormat="1" applyFont="1" applyFill="1" applyBorder="1" applyAlignment="1" applyProtection="1">
      <alignment horizontal="left" vertical="center"/>
      <protection hidden="1"/>
    </xf>
    <xf numFmtId="0" fontId="5" fillId="0" borderId="0" xfId="1" applyNumberFormat="1" applyFont="1" applyFill="1" applyBorder="1" applyAlignment="1" applyProtection="1">
      <alignment horizontal="centerContinuous" vertical="center" wrapText="1"/>
      <protection hidden="1"/>
    </xf>
    <xf numFmtId="0" fontId="5" fillId="0" borderId="0" xfId="1" applyNumberFormat="1" applyFont="1" applyFill="1" applyBorder="1" applyAlignment="1" applyProtection="1">
      <alignment horizontal="center" vertical="center" wrapText="1"/>
      <protection hidden="1"/>
    </xf>
    <xf numFmtId="164" fontId="3" fillId="0" borderId="0" xfId="1" applyNumberFormat="1" applyFont="1" applyFill="1" applyBorder="1" applyAlignment="1" applyProtection="1">
      <alignment horizontal="center"/>
      <protection hidden="1"/>
    </xf>
    <xf numFmtId="1" fontId="3" fillId="0" borderId="0" xfId="1" applyNumberFormat="1" applyFont="1" applyFill="1" applyBorder="1" applyAlignment="1" applyProtection="1">
      <alignment horizontal="center"/>
      <protection hidden="1"/>
    </xf>
    <xf numFmtId="1" fontId="2" fillId="0" borderId="0" xfId="1" applyNumberFormat="1" applyFont="1" applyFill="1" applyBorder="1" applyAlignment="1" applyProtection="1">
      <alignment horizontal="center"/>
      <protection hidden="1"/>
    </xf>
    <xf numFmtId="0" fontId="2" fillId="0" borderId="0" xfId="1" applyNumberFormat="1" applyFont="1" applyFill="1" applyBorder="1" applyAlignment="1" applyProtection="1">
      <alignment wrapText="1"/>
      <protection hidden="1"/>
    </xf>
    <xf numFmtId="0" fontId="5" fillId="0" borderId="0" xfId="1" applyNumberFormat="1" applyFont="1" applyFill="1" applyBorder="1" applyAlignment="1" applyProtection="1">
      <alignment horizontal="center" vertical="distributed"/>
      <protection hidden="1"/>
    </xf>
    <xf numFmtId="164" fontId="9" fillId="0" borderId="0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0" xfId="1" applyNumberFormat="1" applyFont="1" applyFill="1" applyBorder="1" applyAlignment="1" applyProtection="1">
      <alignment horizontal="center" wrapText="1"/>
      <protection hidden="1"/>
    </xf>
    <xf numFmtId="164" fontId="5" fillId="0" borderId="0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0" xfId="1" applyNumberFormat="1" applyFont="1" applyFill="1" applyBorder="1" applyAlignment="1" applyProtection="1">
      <alignment horizontal="center" vertical="center"/>
      <protection hidden="1"/>
    </xf>
    <xf numFmtId="0" fontId="19" fillId="0" borderId="0" xfId="1" applyNumberFormat="1" applyFont="1" applyFill="1" applyBorder="1" applyAlignment="1" applyProtection="1">
      <alignment horizontal="left" vertical="center" wrapText="1"/>
      <protection hidden="1"/>
    </xf>
    <xf numFmtId="164" fontId="2" fillId="0" borderId="0" xfId="1" applyNumberFormat="1" applyFont="1" applyFill="1" applyBorder="1" applyAlignment="1" applyProtection="1">
      <alignment horizontal="center" wrapText="1"/>
      <protection hidden="1"/>
    </xf>
    <xf numFmtId="0" fontId="2" fillId="0" borderId="0" xfId="1" applyNumberFormat="1" applyFont="1" applyFill="1" applyBorder="1" applyAlignment="1" applyProtection="1">
      <alignment horizontal="left" wrapText="1"/>
      <protection hidden="1"/>
    </xf>
    <xf numFmtId="165" fontId="25" fillId="0" borderId="0" xfId="1" applyNumberFormat="1" applyFont="1" applyFill="1" applyBorder="1" applyAlignment="1" applyProtection="1">
      <alignment horizontal="center" vertical="center"/>
      <protection hidden="1"/>
    </xf>
    <xf numFmtId="167" fontId="5" fillId="0" borderId="0" xfId="1" applyNumberFormat="1" applyFont="1" applyFill="1" applyBorder="1" applyAlignment="1" applyProtection="1">
      <alignment horizontal="left" vertical="center" wrapText="1"/>
      <protection hidden="1"/>
    </xf>
    <xf numFmtId="164" fontId="2" fillId="0" borderId="0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1" applyNumberFormat="1" applyFont="1" applyFill="1" applyBorder="1" applyAlignment="1" applyProtection="1">
      <alignment vertical="center" wrapText="1"/>
      <protection hidden="1"/>
    </xf>
    <xf numFmtId="0" fontId="4" fillId="5" borderId="9" xfId="1" applyNumberFormat="1" applyFont="1" applyFill="1" applyBorder="1" applyAlignment="1" applyProtection="1">
      <alignment horizontal="center" vertical="center" wrapText="1"/>
      <protection hidden="1"/>
    </xf>
    <xf numFmtId="0" fontId="13" fillId="5" borderId="9" xfId="1" applyNumberFormat="1" applyFont="1" applyFill="1" applyBorder="1" applyAlignment="1" applyProtection="1">
      <alignment horizontal="centerContinuous" vertical="center"/>
      <protection hidden="1"/>
    </xf>
    <xf numFmtId="0" fontId="10" fillId="5" borderId="6" xfId="1" applyNumberFormat="1" applyFont="1" applyFill="1" applyBorder="1" applyAlignment="1" applyProtection="1">
      <alignment horizontal="left"/>
      <protection hidden="1"/>
    </xf>
    <xf numFmtId="0" fontId="52" fillId="5" borderId="6" xfId="1" applyNumberFormat="1" applyFont="1" applyFill="1" applyBorder="1" applyAlignment="1" applyProtection="1">
      <protection hidden="1"/>
    </xf>
    <xf numFmtId="0" fontId="9" fillId="5" borderId="0" xfId="1" applyNumberFormat="1" applyFont="1" applyFill="1" applyBorder="1" applyAlignment="1" applyProtection="1">
      <alignment horizontal="center" vertical="top" wrapText="1"/>
      <protection hidden="1"/>
    </xf>
    <xf numFmtId="0" fontId="52" fillId="5" borderId="0" xfId="1" applyNumberFormat="1" applyFont="1" applyFill="1" applyBorder="1" applyAlignment="1" applyProtection="1">
      <protection hidden="1"/>
    </xf>
    <xf numFmtId="0" fontId="52" fillId="5" borderId="9" xfId="1" applyNumberFormat="1" applyFont="1" applyFill="1" applyBorder="1" applyAlignment="1" applyProtection="1">
      <protection hidden="1"/>
    </xf>
    <xf numFmtId="0" fontId="4" fillId="5" borderId="6" xfId="1" applyNumberFormat="1" applyFont="1" applyFill="1" applyBorder="1" applyAlignment="1" applyProtection="1">
      <alignment horizontal="center" vertical="center" wrapText="1"/>
      <protection hidden="1"/>
    </xf>
    <xf numFmtId="0" fontId="13" fillId="5" borderId="1" xfId="1" applyNumberFormat="1" applyFont="1" applyFill="1" applyBorder="1" applyAlignment="1" applyProtection="1">
      <alignment horizontal="center" vertical="center"/>
      <protection hidden="1"/>
    </xf>
    <xf numFmtId="0" fontId="13" fillId="5" borderId="1" xfId="1" applyNumberFormat="1" applyFont="1" applyFill="1" applyBorder="1" applyAlignment="1" applyProtection="1">
      <alignment horizontal="center" vertical="center" wrapText="1"/>
      <protection hidden="1"/>
    </xf>
    <xf numFmtId="0" fontId="24" fillId="5" borderId="1" xfId="1" applyNumberFormat="1" applyFont="1" applyFill="1" applyBorder="1" applyAlignment="1" applyProtection="1">
      <alignment horizontal="center" vertical="center" wrapText="1"/>
      <protection hidden="1"/>
    </xf>
    <xf numFmtId="0" fontId="4" fillId="5" borderId="2" xfId="1" applyNumberFormat="1" applyFont="1" applyFill="1" applyBorder="1" applyAlignment="1" applyProtection="1">
      <alignment horizontal="center" vertical="center" wrapText="1"/>
      <protection hidden="1"/>
    </xf>
    <xf numFmtId="0" fontId="52" fillId="5" borderId="15" xfId="1" applyNumberFormat="1" applyFont="1" applyFill="1" applyBorder="1" applyAlignment="1" applyProtection="1">
      <protection hidden="1"/>
    </xf>
    <xf numFmtId="167" fontId="13" fillId="5" borderId="1" xfId="1" applyNumberFormat="1" applyFont="1" applyFill="1" applyBorder="1" applyAlignment="1" applyProtection="1">
      <alignment horizontal="center" vertical="center" wrapText="1"/>
      <protection hidden="1"/>
    </xf>
    <xf numFmtId="0" fontId="2" fillId="5" borderId="4" xfId="1" applyNumberFormat="1" applyFont="1" applyFill="1" applyBorder="1" applyAlignment="1" applyProtection="1">
      <alignment horizontal="centerContinuous" vertical="center"/>
      <protection hidden="1"/>
    </xf>
    <xf numFmtId="0" fontId="2" fillId="5" borderId="15" xfId="1" applyNumberFormat="1" applyFont="1" applyFill="1" applyBorder="1" applyAlignment="1" applyProtection="1">
      <alignment horizontal="centerContinuous" vertical="center"/>
      <protection hidden="1"/>
    </xf>
    <xf numFmtId="0" fontId="2" fillId="5" borderId="9" xfId="1" applyNumberFormat="1" applyFont="1" applyFill="1" applyBorder="1" applyAlignment="1" applyProtection="1">
      <alignment horizontal="centerContinuous" vertical="center"/>
      <protection hidden="1"/>
    </xf>
    <xf numFmtId="0" fontId="10" fillId="5" borderId="9" xfId="1" applyNumberFormat="1" applyFont="1" applyFill="1" applyBorder="1" applyAlignment="1" applyProtection="1">
      <alignment horizontal="center" wrapText="1"/>
      <protection hidden="1"/>
    </xf>
    <xf numFmtId="0" fontId="4" fillId="5" borderId="15" xfId="1" applyNumberFormat="1" applyFont="1" applyFill="1" applyBorder="1" applyAlignment="1" applyProtection="1">
      <alignment horizontal="centerContinuous" vertical="center" wrapText="1"/>
      <protection hidden="1"/>
    </xf>
    <xf numFmtId="0" fontId="4" fillId="5" borderId="0" xfId="1" applyNumberFormat="1" applyFont="1" applyFill="1" applyAlignment="1" applyProtection="1">
      <alignment horizontal="centerContinuous"/>
      <protection hidden="1"/>
    </xf>
    <xf numFmtId="0" fontId="8" fillId="5" borderId="0" xfId="1" applyNumberFormat="1" applyFont="1" applyFill="1" applyAlignment="1" applyProtection="1">
      <alignment horizontal="centerContinuous"/>
      <protection hidden="1"/>
    </xf>
    <xf numFmtId="164" fontId="2" fillId="0" borderId="0" xfId="1" applyNumberFormat="1" applyFont="1" applyFill="1" applyBorder="1" applyAlignment="1" applyProtection="1">
      <alignment horizontal="center" vertical="center"/>
      <protection hidden="1"/>
    </xf>
    <xf numFmtId="164" fontId="4" fillId="0" borderId="0" xfId="1" applyNumberFormat="1" applyFont="1" applyFill="1" applyBorder="1" applyAlignment="1" applyProtection="1">
      <alignment horizontal="center" vertical="center" wrapText="1"/>
      <protection hidden="1"/>
    </xf>
    <xf numFmtId="0" fontId="16" fillId="0" borderId="0" xfId="1" applyNumberFormat="1" applyFont="1" applyFill="1" applyBorder="1" applyAlignment="1" applyProtection="1">
      <alignment horizontal="center" vertical="center"/>
      <protection hidden="1"/>
    </xf>
    <xf numFmtId="2" fontId="5" fillId="0" borderId="0" xfId="1" applyNumberFormat="1" applyFont="1" applyFill="1" applyBorder="1" applyAlignment="1" applyProtection="1">
      <alignment horizontal="center" vertical="center"/>
      <protection hidden="1"/>
    </xf>
    <xf numFmtId="0" fontId="16" fillId="0" borderId="0" xfId="1" applyNumberFormat="1" applyFont="1" applyFill="1" applyBorder="1" applyAlignment="1" applyProtection="1">
      <alignment horizontal="left"/>
      <protection hidden="1"/>
    </xf>
    <xf numFmtId="0" fontId="16" fillId="0" borderId="0" xfId="1" applyNumberFormat="1" applyFont="1" applyFill="1" applyBorder="1" applyAlignment="1" applyProtection="1">
      <protection hidden="1"/>
    </xf>
    <xf numFmtId="0" fontId="19" fillId="0" borderId="0" xfId="1" applyNumberFormat="1" applyFont="1" applyFill="1" applyBorder="1" applyAlignment="1" applyProtection="1">
      <alignment horizontal="left"/>
      <protection hidden="1"/>
    </xf>
    <xf numFmtId="2" fontId="19" fillId="0" borderId="0" xfId="1" applyNumberFormat="1" applyFont="1" applyFill="1" applyBorder="1" applyAlignment="1" applyProtection="1">
      <alignment horizontal="center"/>
      <protection hidden="1"/>
    </xf>
    <xf numFmtId="0" fontId="25" fillId="0" borderId="0" xfId="1" applyNumberFormat="1" applyFont="1" applyFill="1" applyBorder="1" applyAlignment="1" applyProtection="1">
      <alignment horizontal="center"/>
      <protection hidden="1"/>
    </xf>
    <xf numFmtId="0" fontId="19" fillId="0" borderId="0" xfId="1" applyNumberFormat="1" applyFont="1" applyFill="1" applyBorder="1" applyAlignment="1" applyProtection="1">
      <protection hidden="1"/>
    </xf>
    <xf numFmtId="2" fontId="19" fillId="0" borderId="0" xfId="1" applyNumberFormat="1" applyFont="1" applyFill="1" applyBorder="1" applyAlignment="1" applyProtection="1">
      <alignment horizontal="left"/>
      <protection hidden="1"/>
    </xf>
    <xf numFmtId="2" fontId="5" fillId="0" borderId="0" xfId="1" applyNumberFormat="1" applyFont="1" applyFill="1" applyBorder="1" applyAlignment="1" applyProtection="1">
      <protection hidden="1"/>
    </xf>
    <xf numFmtId="167" fontId="5" fillId="0" borderId="0" xfId="1" applyNumberFormat="1" applyFont="1" applyFill="1" applyBorder="1" applyAlignment="1" applyProtection="1">
      <alignment horizontal="left"/>
      <protection hidden="1"/>
    </xf>
    <xf numFmtId="164" fontId="1" fillId="5" borderId="1" xfId="1" applyNumberFormat="1" applyFont="1" applyFill="1" applyBorder="1" applyAlignment="1" applyProtection="1">
      <alignment horizontal="center" vertical="center" wrapText="1"/>
      <protection hidden="1"/>
    </xf>
    <xf numFmtId="164" fontId="1" fillId="5" borderId="16" xfId="1" applyNumberFormat="1" applyFont="1" applyFill="1" applyBorder="1" applyAlignment="1" applyProtection="1">
      <alignment horizontal="center" vertical="center" wrapText="1"/>
      <protection hidden="1"/>
    </xf>
    <xf numFmtId="0" fontId="9" fillId="5" borderId="0" xfId="1" applyNumberFormat="1" applyFont="1" applyFill="1" applyBorder="1" applyAlignment="1" applyProtection="1">
      <alignment horizontal="centerContinuous" vertical="center"/>
      <protection hidden="1"/>
    </xf>
    <xf numFmtId="0" fontId="10" fillId="5" borderId="0" xfId="1" applyNumberFormat="1" applyFont="1" applyFill="1" applyAlignment="1" applyProtection="1">
      <protection hidden="1"/>
    </xf>
    <xf numFmtId="0" fontId="2" fillId="5" borderId="9" xfId="1" applyNumberFormat="1" applyFont="1" applyFill="1" applyBorder="1" applyAlignment="1" applyProtection="1">
      <alignment horizontal="centerContinuous"/>
      <protection hidden="1"/>
    </xf>
    <xf numFmtId="0" fontId="3" fillId="5" borderId="6" xfId="1" applyNumberFormat="1" applyFont="1" applyFill="1" applyBorder="1" applyAlignment="1" applyProtection="1">
      <alignment horizontal="left"/>
      <protection hidden="1"/>
    </xf>
    <xf numFmtId="0" fontId="3" fillId="5" borderId="6" xfId="1" applyNumberFormat="1" applyFont="1" applyFill="1" applyBorder="1" applyAlignment="1" applyProtection="1">
      <protection hidden="1"/>
    </xf>
    <xf numFmtId="0" fontId="2" fillId="5" borderId="0" xfId="1" applyNumberFormat="1" applyFont="1" applyFill="1" applyBorder="1" applyAlignment="1" applyProtection="1">
      <alignment horizontal="center" vertical="top" wrapText="1"/>
      <protection hidden="1"/>
    </xf>
    <xf numFmtId="0" fontId="3" fillId="5" borderId="0" xfId="1" applyNumberFormat="1" applyFont="1" applyFill="1" applyBorder="1" applyAlignment="1" applyProtection="1">
      <protection hidden="1"/>
    </xf>
    <xf numFmtId="0" fontId="3" fillId="5" borderId="0" xfId="1" applyNumberFormat="1" applyFont="1" applyFill="1" applyAlignment="1" applyProtection="1">
      <protection hidden="1"/>
    </xf>
    <xf numFmtId="164" fontId="3" fillId="5" borderId="1" xfId="1" applyNumberFormat="1" applyFont="1" applyFill="1" applyBorder="1" applyAlignment="1" applyProtection="1">
      <alignment horizontal="center" vertical="center"/>
      <protection hidden="1"/>
    </xf>
    <xf numFmtId="164" fontId="3" fillId="5" borderId="16" xfId="1" applyNumberFormat="1" applyFont="1" applyFill="1" applyBorder="1" applyAlignment="1" applyProtection="1">
      <alignment horizontal="center" vertical="center"/>
      <protection hidden="1"/>
    </xf>
    <xf numFmtId="0" fontId="13" fillId="5" borderId="9" xfId="1" applyNumberFormat="1" applyFont="1" applyFill="1" applyBorder="1" applyAlignment="1" applyProtection="1">
      <alignment horizontal="centerContinuous"/>
      <protection hidden="1"/>
    </xf>
    <xf numFmtId="0" fontId="13" fillId="5" borderId="4" xfId="1" applyNumberFormat="1" applyFont="1" applyFill="1" applyBorder="1" applyAlignment="1" applyProtection="1">
      <alignment horizontal="centerContinuous"/>
      <protection hidden="1"/>
    </xf>
    <xf numFmtId="0" fontId="4" fillId="5" borderId="6" xfId="1" applyNumberFormat="1" applyFont="1" applyFill="1" applyBorder="1" applyAlignment="1" applyProtection="1">
      <alignment horizontal="centerContinuous"/>
      <protection hidden="1"/>
    </xf>
    <xf numFmtId="0" fontId="4" fillId="5" borderId="0" xfId="1" applyNumberFormat="1" applyFont="1" applyFill="1" applyBorder="1" applyAlignment="1" applyProtection="1">
      <alignment horizontal="centerContinuous"/>
      <protection hidden="1"/>
    </xf>
    <xf numFmtId="0" fontId="52" fillId="5" borderId="13" xfId="1" applyNumberFormat="1" applyFont="1" applyFill="1" applyBorder="1" applyAlignment="1" applyProtection="1">
      <protection hidden="1"/>
    </xf>
    <xf numFmtId="0" fontId="1" fillId="5" borderId="0" xfId="1" applyNumberFormat="1" applyFont="1" applyFill="1" applyBorder="1" applyAlignment="1" applyProtection="1">
      <protection hidden="1"/>
    </xf>
    <xf numFmtId="0" fontId="51" fillId="2" borderId="0" xfId="1" applyNumberFormat="1" applyFont="1" applyFill="1" applyAlignment="1" applyProtection="1">
      <protection hidden="1"/>
    </xf>
    <xf numFmtId="0" fontId="51" fillId="0" borderId="0" xfId="1" applyNumberFormat="1" applyFont="1" applyAlignment="1" applyProtection="1">
      <protection hidden="1"/>
    </xf>
    <xf numFmtId="2" fontId="5" fillId="0" borderId="7" xfId="1" applyNumberFormat="1" applyFont="1" applyFill="1" applyBorder="1" applyAlignment="1" applyProtection="1">
      <alignment horizontal="center"/>
      <protection hidden="1"/>
    </xf>
    <xf numFmtId="164" fontId="2" fillId="0" borderId="7" xfId="1" applyNumberFormat="1" applyFont="1" applyFill="1" applyBorder="1" applyAlignment="1" applyProtection="1">
      <alignment horizontal="center" vertical="center" wrapText="1"/>
      <protection hidden="1"/>
    </xf>
    <xf numFmtId="0" fontId="40" fillId="0" borderId="0" xfId="1" applyNumberFormat="1" applyFont="1" applyFill="1" applyBorder="1" applyAlignment="1" applyProtection="1">
      <alignment horizontal="center" vertical="center"/>
      <protection hidden="1"/>
    </xf>
    <xf numFmtId="2" fontId="2" fillId="0" borderId="0" xfId="1" applyNumberFormat="1" applyFont="1" applyFill="1" applyBorder="1" applyAlignment="1" applyProtection="1">
      <alignment horizontal="center" vertical="center"/>
      <protection hidden="1"/>
    </xf>
    <xf numFmtId="165" fontId="13" fillId="5" borderId="1" xfId="1" applyNumberFormat="1" applyFont="1" applyFill="1" applyBorder="1" applyAlignment="1" applyProtection="1">
      <alignment horizontal="center" vertical="center" wrapText="1"/>
      <protection hidden="1"/>
    </xf>
    <xf numFmtId="164" fontId="13" fillId="5" borderId="1" xfId="1" applyNumberFormat="1" applyFont="1" applyFill="1" applyBorder="1" applyAlignment="1" applyProtection="1">
      <alignment horizontal="center" vertical="center" wrapText="1"/>
      <protection hidden="1"/>
    </xf>
    <xf numFmtId="0" fontId="28" fillId="5" borderId="9" xfId="1" applyNumberFormat="1" applyFont="1" applyFill="1" applyBorder="1" applyAlignment="1" applyProtection="1">
      <alignment vertical="center" wrapText="1"/>
      <protection hidden="1"/>
    </xf>
    <xf numFmtId="0" fontId="9" fillId="5" borderId="15" xfId="1" applyNumberFormat="1" applyFont="1" applyFill="1" applyBorder="1" applyAlignment="1" applyProtection="1">
      <alignment horizontal="centerContinuous" vertical="center"/>
      <protection hidden="1"/>
    </xf>
    <xf numFmtId="0" fontId="9" fillId="5" borderId="9" xfId="1" applyNumberFormat="1" applyFont="1" applyFill="1" applyBorder="1" applyAlignment="1" applyProtection="1">
      <alignment horizontal="centerContinuous" vertical="center" wrapText="1"/>
      <protection hidden="1"/>
    </xf>
    <xf numFmtId="0" fontId="52" fillId="5" borderId="0" xfId="1" applyNumberFormat="1" applyFont="1" applyFill="1" applyAlignment="1" applyProtection="1">
      <protection hidden="1"/>
    </xf>
    <xf numFmtId="0" fontId="6" fillId="5" borderId="17" xfId="1" applyNumberFormat="1" applyFont="1" applyFill="1" applyBorder="1" applyAlignment="1" applyProtection="1">
      <alignment horizontal="centerContinuous"/>
      <protection hidden="1"/>
    </xf>
    <xf numFmtId="0" fontId="7" fillId="5" borderId="0" xfId="1" applyNumberFormat="1" applyFont="1" applyFill="1" applyBorder="1" applyAlignment="1" applyProtection="1">
      <alignment horizontal="centerContinuous"/>
      <protection hidden="1"/>
    </xf>
    <xf numFmtId="0" fontId="9" fillId="5" borderId="0" xfId="1" applyNumberFormat="1" applyFont="1" applyFill="1" applyBorder="1" applyAlignment="1" applyProtection="1">
      <alignment horizontal="centerContinuous"/>
      <protection hidden="1"/>
    </xf>
    <xf numFmtId="0" fontId="9" fillId="5" borderId="7" xfId="1" applyNumberFormat="1" applyFont="1" applyFill="1" applyBorder="1" applyAlignment="1" applyProtection="1">
      <alignment horizontal="centerContinuous"/>
      <protection hidden="1"/>
    </xf>
    <xf numFmtId="49" fontId="13" fillId="5" borderId="2" xfId="1" applyNumberFormat="1" applyFont="1" applyFill="1" applyBorder="1" applyAlignment="1" applyProtection="1">
      <alignment horizontal="center" vertical="center" wrapText="1"/>
      <protection hidden="1"/>
    </xf>
    <xf numFmtId="0" fontId="7" fillId="5" borderId="18" xfId="1" applyNumberFormat="1" applyFont="1" applyFill="1" applyBorder="1" applyAlignment="1" applyProtection="1">
      <alignment horizontal="center" vertical="center"/>
      <protection hidden="1"/>
    </xf>
    <xf numFmtId="0" fontId="7" fillId="5" borderId="18" xfId="1" applyNumberFormat="1" applyFont="1" applyFill="1" applyBorder="1" applyAlignment="1" applyProtection="1">
      <alignment horizontal="center" vertical="center" wrapText="1"/>
      <protection hidden="1"/>
    </xf>
    <xf numFmtId="49" fontId="13" fillId="5" borderId="1" xfId="1" applyNumberFormat="1" applyFont="1" applyFill="1" applyBorder="1" applyAlignment="1" applyProtection="1">
      <alignment horizontal="center" vertical="center" wrapText="1"/>
      <protection hidden="1"/>
    </xf>
    <xf numFmtId="0" fontId="7" fillId="5" borderId="2" xfId="1" applyNumberFormat="1" applyFont="1" applyFill="1" applyBorder="1" applyAlignment="1" applyProtection="1">
      <alignment horizontal="left" vertical="center"/>
      <protection hidden="1"/>
    </xf>
    <xf numFmtId="0" fontId="7" fillId="5" borderId="2" xfId="1" applyNumberFormat="1" applyFont="1" applyFill="1" applyBorder="1" applyAlignment="1" applyProtection="1">
      <alignment horizontal="center" vertical="center" wrapText="1"/>
      <protection hidden="1"/>
    </xf>
    <xf numFmtId="0" fontId="7" fillId="5" borderId="1" xfId="1" applyNumberFormat="1" applyFont="1" applyFill="1" applyBorder="1" applyAlignment="1" applyProtection="1">
      <alignment horizontal="left" vertical="center"/>
      <protection hidden="1"/>
    </xf>
    <xf numFmtId="0" fontId="7" fillId="5" borderId="1" xfId="1" applyNumberFormat="1" applyFont="1" applyFill="1" applyBorder="1" applyAlignment="1" applyProtection="1">
      <alignment horizontal="center" vertical="center" wrapText="1"/>
      <protection hidden="1"/>
    </xf>
    <xf numFmtId="169" fontId="1" fillId="2" borderId="7" xfId="1" applyFont="1" applyFill="1" applyBorder="1" applyAlignment="1" applyProtection="1">
      <alignment horizontal="center" vertical="center"/>
      <protection hidden="1"/>
    </xf>
    <xf numFmtId="1" fontId="24" fillId="0" borderId="14" xfId="1" applyNumberFormat="1" applyFont="1" applyFill="1" applyBorder="1" applyAlignment="1" applyProtection="1">
      <alignment horizontal="center"/>
      <protection locked="0"/>
    </xf>
    <xf numFmtId="0" fontId="3" fillId="2" borderId="0" xfId="1" applyNumberFormat="1" applyFont="1" applyFill="1" applyBorder="1" applyAlignment="1" applyProtection="1">
      <alignment horizontal="left" vertical="center" wrapText="1"/>
      <protection hidden="1"/>
    </xf>
    <xf numFmtId="0" fontId="3" fillId="2" borderId="0" xfId="1" applyNumberFormat="1" applyFont="1" applyFill="1" applyBorder="1" applyAlignment="1" applyProtection="1">
      <alignment vertical="center" wrapText="1"/>
      <protection hidden="1"/>
    </xf>
    <xf numFmtId="0" fontId="7" fillId="2" borderId="0" xfId="1" applyNumberFormat="1" applyFont="1" applyFill="1" applyBorder="1" applyAlignment="1" applyProtection="1">
      <alignment horizontal="center" vertical="center" wrapText="1"/>
      <protection hidden="1"/>
    </xf>
    <xf numFmtId="0" fontId="6" fillId="2" borderId="0" xfId="1" applyNumberFormat="1" applyFont="1" applyFill="1" applyBorder="1" applyAlignment="1" applyProtection="1">
      <alignment horizontal="center" vertical="center" wrapText="1"/>
      <protection hidden="1"/>
    </xf>
    <xf numFmtId="0" fontId="7" fillId="2" borderId="0" xfId="1" applyNumberFormat="1" applyFont="1" applyFill="1" applyBorder="1" applyAlignment="1" applyProtection="1">
      <alignment horizontal="right" vertical="center" wrapText="1"/>
      <protection hidden="1"/>
    </xf>
    <xf numFmtId="0" fontId="2" fillId="2" borderId="0" xfId="1" applyNumberFormat="1" applyFont="1" applyFill="1" applyBorder="1" applyAlignment="1" applyProtection="1">
      <alignment horizontal="center" vertical="center" wrapText="1"/>
      <protection hidden="1"/>
    </xf>
    <xf numFmtId="0" fontId="23" fillId="2" borderId="0" xfId="1" applyNumberFormat="1" applyFont="1" applyFill="1" applyBorder="1" applyAlignment="1" applyProtection="1">
      <alignment horizontal="left" vertical="center"/>
      <protection hidden="1"/>
    </xf>
    <xf numFmtId="0" fontId="23" fillId="0" borderId="0" xfId="1" applyNumberFormat="1" applyFont="1" applyFill="1" applyBorder="1" applyAlignment="1" applyProtection="1">
      <alignment horizontal="left" vertical="center"/>
      <protection hidden="1"/>
    </xf>
    <xf numFmtId="169" fontId="35" fillId="0" borderId="0" xfId="1" applyFont="1" applyFill="1" applyBorder="1" applyAlignment="1" applyProtection="1">
      <alignment horizontal="left" vertical="center"/>
      <protection hidden="1"/>
    </xf>
    <xf numFmtId="0" fontId="18" fillId="0" borderId="0" xfId="1" applyNumberFormat="1" applyFont="1" applyAlignment="1" applyProtection="1">
      <alignment horizontal="left"/>
      <protection hidden="1"/>
    </xf>
    <xf numFmtId="0" fontId="21" fillId="3" borderId="0" xfId="1" applyNumberFormat="1" applyFont="1" applyFill="1" applyBorder="1" applyAlignment="1" applyProtection="1">
      <protection hidden="1"/>
    </xf>
    <xf numFmtId="0" fontId="23" fillId="0" borderId="0" xfId="1" applyNumberFormat="1" applyFont="1" applyAlignment="1" applyProtection="1">
      <alignment horizontal="left"/>
      <protection hidden="1"/>
    </xf>
    <xf numFmtId="0" fontId="21" fillId="0" borderId="0" xfId="1" applyNumberFormat="1" applyFont="1" applyFill="1" applyBorder="1" applyAlignment="1" applyProtection="1">
      <alignment vertical="center"/>
      <protection hidden="1"/>
    </xf>
    <xf numFmtId="0" fontId="26" fillId="0" borderId="0" xfId="1" applyNumberFormat="1" applyFont="1" applyAlignment="1" applyProtection="1">
      <alignment horizontal="justify" wrapText="1"/>
      <protection hidden="1"/>
    </xf>
    <xf numFmtId="0" fontId="19" fillId="0" borderId="0" xfId="1" applyNumberFormat="1" applyFont="1" applyAlignment="1" applyProtection="1">
      <alignment horizontal="center"/>
      <protection hidden="1"/>
    </xf>
    <xf numFmtId="0" fontId="0" fillId="0" borderId="0" xfId="1" applyNumberFormat="1" applyFont="1" applyAlignment="1" applyProtection="1">
      <alignment horizontal="center"/>
      <protection hidden="1"/>
    </xf>
    <xf numFmtId="0" fontId="11" fillId="0" borderId="0" xfId="1" applyNumberFormat="1" applyFont="1" applyAlignment="1" applyProtection="1">
      <alignment horizontal="left" vertical="center" wrapText="1"/>
      <protection hidden="1"/>
    </xf>
    <xf numFmtId="0" fontId="31" fillId="0" borderId="0" xfId="1" applyNumberFormat="1" applyFont="1" applyAlignment="1" applyProtection="1">
      <alignment horizontal="left" vertical="center" wrapText="1"/>
      <protection hidden="1"/>
    </xf>
    <xf numFmtId="0" fontId="2" fillId="5" borderId="15" xfId="1" applyNumberFormat="1" applyFont="1" applyFill="1" applyBorder="1" applyAlignment="1" applyProtection="1">
      <alignment horizontal="centerContinuous" vertical="center" wrapText="1"/>
      <protection hidden="1"/>
    </xf>
    <xf numFmtId="0" fontId="2" fillId="5" borderId="9" xfId="1" applyNumberFormat="1" applyFont="1" applyFill="1" applyBorder="1" applyAlignment="1" applyProtection="1">
      <alignment horizontal="centerContinuous" vertical="center" wrapText="1"/>
      <protection hidden="1"/>
    </xf>
    <xf numFmtId="0" fontId="2" fillId="5" borderId="4" xfId="1" applyNumberFormat="1" applyFont="1" applyFill="1" applyBorder="1" applyAlignment="1" applyProtection="1">
      <alignment horizontal="centerContinuous" vertical="center" wrapText="1"/>
      <protection hidden="1"/>
    </xf>
    <xf numFmtId="0" fontId="34" fillId="2" borderId="0" xfId="1" applyNumberFormat="1" applyFont="1" applyFill="1" applyBorder="1" applyAlignment="1" applyProtection="1">
      <alignment horizontal="left" vertical="center" wrapText="1"/>
      <protection hidden="1"/>
    </xf>
    <xf numFmtId="0" fontId="34" fillId="2" borderId="13" xfId="1" applyNumberFormat="1" applyFont="1" applyFill="1" applyBorder="1" applyAlignment="1" applyProtection="1">
      <alignment horizontal="left" vertical="center" wrapText="1"/>
      <protection hidden="1"/>
    </xf>
    <xf numFmtId="9" fontId="10" fillId="2" borderId="0" xfId="1" applyNumberFormat="1" applyFont="1" applyFill="1" applyBorder="1" applyAlignment="1" applyProtection="1">
      <alignment horizontal="center" vertical="center"/>
      <protection hidden="1"/>
    </xf>
    <xf numFmtId="0" fontId="10" fillId="2" borderId="0" xfId="1" applyNumberFormat="1" applyFont="1" applyFill="1" applyAlignment="1" applyProtection="1">
      <alignment horizontal="center" vertical="center"/>
      <protection hidden="1"/>
    </xf>
    <xf numFmtId="0" fontId="2" fillId="0" borderId="0" xfId="1" applyNumberFormat="1" applyFont="1" applyBorder="1" applyAlignment="1" applyProtection="1">
      <protection hidden="1"/>
    </xf>
    <xf numFmtId="0" fontId="0" fillId="2" borderId="0" xfId="1" applyNumberFormat="1" applyFont="1" applyFill="1" applyBorder="1" applyAlignment="1" applyProtection="1">
      <alignment horizontal="center" vertical="center"/>
      <protection hidden="1"/>
    </xf>
    <xf numFmtId="0" fontId="2" fillId="2" borderId="0" xfId="1" applyNumberFormat="1" applyFont="1" applyFill="1" applyBorder="1" applyAlignment="1" applyProtection="1">
      <alignment vertical="center"/>
      <protection hidden="1"/>
    </xf>
    <xf numFmtId="0" fontId="7" fillId="2" borderId="0" xfId="1" applyNumberFormat="1" applyFont="1" applyFill="1" applyBorder="1" applyAlignment="1" applyProtection="1">
      <alignment vertical="top"/>
      <protection hidden="1"/>
    </xf>
    <xf numFmtId="0" fontId="9" fillId="2" borderId="0" xfId="1" applyNumberFormat="1" applyFont="1" applyFill="1" applyBorder="1" applyAlignment="1" applyProtection="1">
      <alignment horizontal="right" vertical="center"/>
      <protection hidden="1"/>
    </xf>
    <xf numFmtId="0" fontId="2" fillId="2" borderId="0" xfId="1" applyNumberFormat="1" applyFont="1" applyFill="1" applyBorder="1" applyAlignment="1" applyProtection="1">
      <alignment horizontal="center" vertical="top"/>
      <protection hidden="1"/>
    </xf>
    <xf numFmtId="0" fontId="33" fillId="2" borderId="0" xfId="1" applyNumberFormat="1" applyFont="1" applyFill="1" applyBorder="1" applyAlignment="1" applyProtection="1">
      <alignment horizontal="center" vertical="top"/>
      <protection hidden="1"/>
    </xf>
    <xf numFmtId="0" fontId="0" fillId="0" borderId="0" xfId="1" applyNumberFormat="1" applyFont="1" applyAlignment="1" applyProtection="1">
      <protection locked="0"/>
    </xf>
    <xf numFmtId="0" fontId="9" fillId="5" borderId="0" xfId="1" applyNumberFormat="1" applyFont="1" applyFill="1" applyBorder="1" applyAlignment="1" applyProtection="1">
      <alignment horizontal="center"/>
      <protection hidden="1"/>
    </xf>
    <xf numFmtId="0" fontId="49" fillId="5" borderId="0" xfId="1" applyNumberFormat="1" applyFont="1" applyFill="1" applyAlignment="1" applyProtection="1">
      <protection hidden="1"/>
    </xf>
    <xf numFmtId="0" fontId="15" fillId="2" borderId="0" xfId="1" applyNumberFormat="1" applyFont="1" applyFill="1" applyBorder="1" applyAlignment="1" applyProtection="1">
      <protection hidden="1"/>
    </xf>
    <xf numFmtId="0" fontId="15" fillId="2" borderId="13" xfId="1" applyNumberFormat="1" applyFont="1" applyFill="1" applyBorder="1" applyAlignment="1" applyProtection="1">
      <protection hidden="1"/>
    </xf>
    <xf numFmtId="0" fontId="2" fillId="3" borderId="0" xfId="1" applyNumberFormat="1" applyFont="1" applyFill="1" applyBorder="1" applyAlignment="1" applyProtection="1">
      <alignment horizontal="center"/>
      <protection hidden="1"/>
    </xf>
    <xf numFmtId="0" fontId="20" fillId="2" borderId="0" xfId="1" applyNumberFormat="1" applyFont="1" applyFill="1" applyBorder="1" applyAlignment="1" applyProtection="1">
      <alignment vertical="center" wrapText="1"/>
      <protection hidden="1"/>
    </xf>
    <xf numFmtId="0" fontId="20" fillId="2" borderId="13" xfId="1" applyNumberFormat="1" applyFont="1" applyFill="1" applyBorder="1" applyAlignment="1" applyProtection="1">
      <alignment vertical="center" wrapText="1"/>
      <protection hidden="1"/>
    </xf>
    <xf numFmtId="0" fontId="7" fillId="2" borderId="0" xfId="1" applyNumberFormat="1" applyFont="1" applyFill="1" applyBorder="1" applyAlignment="1" applyProtection="1">
      <alignment vertical="center"/>
      <protection hidden="1"/>
    </xf>
    <xf numFmtId="9" fontId="6" fillId="2" borderId="0" xfId="1" applyNumberFormat="1" applyFont="1" applyFill="1" applyBorder="1" applyAlignment="1" applyProtection="1">
      <alignment horizontal="center" vertical="center"/>
      <protection hidden="1"/>
    </xf>
    <xf numFmtId="0" fontId="6" fillId="2" borderId="0" xfId="1" applyNumberFormat="1" applyFont="1" applyFill="1" applyAlignment="1" applyProtection="1">
      <alignment horizontal="center" vertical="center"/>
      <protection hidden="1"/>
    </xf>
    <xf numFmtId="0" fontId="7" fillId="2" borderId="0" xfId="1" applyNumberFormat="1" applyFont="1" applyFill="1" applyBorder="1" applyAlignment="1" applyProtection="1">
      <alignment horizontal="center" vertical="center" wrapText="1" shrinkToFit="1"/>
      <protection hidden="1"/>
    </xf>
    <xf numFmtId="0" fontId="0" fillId="2" borderId="0" xfId="1" applyNumberFormat="1" applyFont="1" applyFill="1" applyAlignment="1" applyProtection="1">
      <alignment horizontal="center"/>
      <protection hidden="1"/>
    </xf>
    <xf numFmtId="0" fontId="2" fillId="2" borderId="0" xfId="1" applyNumberFormat="1" applyFont="1" applyFill="1" applyBorder="1" applyAlignment="1" applyProtection="1">
      <alignment horizontal="centerContinuous"/>
      <protection hidden="1"/>
    </xf>
    <xf numFmtId="0" fontId="7" fillId="2" borderId="0" xfId="1" applyNumberFormat="1" applyFont="1" applyFill="1" applyBorder="1" applyAlignment="1" applyProtection="1">
      <alignment horizontal="left" vertical="center"/>
      <protection hidden="1"/>
    </xf>
    <xf numFmtId="0" fontId="6" fillId="2" borderId="0" xfId="1" applyNumberFormat="1" applyFont="1" applyFill="1" applyBorder="1" applyAlignment="1" applyProtection="1">
      <alignment horizontal="left" vertical="center" wrapText="1"/>
      <protection hidden="1"/>
    </xf>
    <xf numFmtId="0" fontId="6" fillId="2" borderId="0" xfId="1" applyNumberFormat="1" applyFont="1" applyFill="1" applyBorder="1" applyAlignment="1" applyProtection="1">
      <alignment vertical="center" wrapText="1"/>
      <protection hidden="1"/>
    </xf>
    <xf numFmtId="0" fontId="0" fillId="2" borderId="0" xfId="1" applyNumberFormat="1" applyFont="1" applyFill="1" applyBorder="1" applyAlignment="1" applyProtection="1">
      <alignment vertical="center" wrapText="1"/>
      <protection hidden="1"/>
    </xf>
    <xf numFmtId="0" fontId="2" fillId="2" borderId="0" xfId="1" applyNumberFormat="1" applyFont="1" applyFill="1" applyBorder="1" applyAlignment="1" applyProtection="1">
      <alignment horizontal="centerContinuous" vertical="center"/>
      <protection hidden="1"/>
    </xf>
    <xf numFmtId="0" fontId="6" fillId="2" borderId="0" xfId="1" applyNumberFormat="1" applyFont="1" applyFill="1" applyAlignment="1" applyProtection="1">
      <alignment horizontal="center"/>
      <protection hidden="1"/>
    </xf>
    <xf numFmtId="0" fontId="9" fillId="2" borderId="0" xfId="1" applyNumberFormat="1" applyFont="1" applyFill="1" applyAlignment="1" applyProtection="1">
      <alignment horizontal="center" vertical="center" wrapText="1"/>
      <protection hidden="1"/>
    </xf>
    <xf numFmtId="0" fontId="6" fillId="5" borderId="0" xfId="1" applyNumberFormat="1" applyFont="1" applyFill="1" applyBorder="1" applyAlignment="1" applyProtection="1">
      <alignment horizontal="left"/>
      <protection hidden="1"/>
    </xf>
    <xf numFmtId="0" fontId="6" fillId="5" borderId="0" xfId="1" applyNumberFormat="1" applyFont="1" applyFill="1" applyAlignment="1" applyProtection="1">
      <protection hidden="1"/>
    </xf>
    <xf numFmtId="0" fontId="38" fillId="5" borderId="0" xfId="1" applyNumberFormat="1" applyFont="1" applyFill="1" applyBorder="1" applyAlignment="1" applyProtection="1">
      <alignment horizontal="centerContinuous"/>
      <protection hidden="1"/>
    </xf>
    <xf numFmtId="0" fontId="19" fillId="5" borderId="0" xfId="1" applyNumberFormat="1" applyFont="1" applyFill="1" applyBorder="1" applyAlignment="1" applyProtection="1">
      <alignment horizontal="center" wrapText="1"/>
      <protection hidden="1"/>
    </xf>
    <xf numFmtId="0" fontId="13" fillId="5" borderId="0" xfId="1" applyNumberFormat="1" applyFont="1" applyFill="1" applyBorder="1" applyAlignment="1" applyProtection="1">
      <alignment horizontal="center" wrapText="1"/>
      <protection hidden="1"/>
    </xf>
    <xf numFmtId="0" fontId="13" fillId="5" borderId="19" xfId="1" applyNumberFormat="1" applyFont="1" applyFill="1" applyBorder="1" applyAlignment="1" applyProtection="1">
      <alignment horizontal="center" wrapText="1"/>
      <protection hidden="1"/>
    </xf>
    <xf numFmtId="0" fontId="13" fillId="5" borderId="6" xfId="1" applyNumberFormat="1" applyFont="1" applyFill="1" applyBorder="1" applyAlignment="1" applyProtection="1">
      <alignment horizontal="center" wrapText="1"/>
      <protection hidden="1"/>
    </xf>
    <xf numFmtId="0" fontId="52" fillId="5" borderId="7" xfId="1" applyNumberFormat="1" applyFont="1" applyFill="1" applyBorder="1" applyAlignment="1" applyProtection="1">
      <protection hidden="1"/>
    </xf>
    <xf numFmtId="0" fontId="10" fillId="5" borderId="17" xfId="1" applyNumberFormat="1" applyFont="1" applyFill="1" applyBorder="1" applyAlignment="1" applyProtection="1">
      <alignment horizontal="right" vertical="center" wrapText="1"/>
      <protection hidden="1"/>
    </xf>
    <xf numFmtId="0" fontId="52" fillId="5" borderId="17" xfId="1" applyNumberFormat="1" applyFont="1" applyFill="1" applyBorder="1" applyAlignment="1" applyProtection="1">
      <alignment horizontal="center"/>
      <protection hidden="1"/>
    </xf>
    <xf numFmtId="2" fontId="2" fillId="5" borderId="0" xfId="1" applyNumberFormat="1" applyFont="1" applyFill="1" applyBorder="1" applyAlignment="1" applyProtection="1">
      <alignment horizontal="center" vertical="center"/>
      <protection hidden="1"/>
    </xf>
    <xf numFmtId="0" fontId="7" fillId="5" borderId="0" xfId="1" applyNumberFormat="1" applyFont="1" applyFill="1" applyBorder="1" applyAlignment="1" applyProtection="1">
      <protection hidden="1"/>
    </xf>
    <xf numFmtId="0" fontId="6" fillId="5" borderId="0" xfId="1" applyNumberFormat="1" applyFont="1" applyFill="1" applyBorder="1" applyAlignment="1" applyProtection="1">
      <protection hidden="1"/>
    </xf>
    <xf numFmtId="0" fontId="13" fillId="5" borderId="0" xfId="1" applyNumberFormat="1" applyFont="1" applyFill="1" applyBorder="1" applyAlignment="1" applyProtection="1">
      <alignment horizontal="center" vertical="center"/>
      <protection hidden="1"/>
    </xf>
    <xf numFmtId="164" fontId="2" fillId="5" borderId="0" xfId="1" applyNumberFormat="1" applyFont="1" applyFill="1" applyBorder="1" applyAlignment="1" applyProtection="1">
      <alignment horizontal="center" vertical="center"/>
      <protection hidden="1"/>
    </xf>
    <xf numFmtId="0" fontId="7" fillId="5" borderId="0" xfId="1" applyNumberFormat="1" applyFont="1" applyFill="1" applyBorder="1" applyAlignment="1" applyProtection="1">
      <alignment vertical="center"/>
      <protection hidden="1"/>
    </xf>
    <xf numFmtId="0" fontId="7" fillId="5" borderId="0" xfId="1" applyNumberFormat="1" applyFont="1" applyFill="1" applyBorder="1" applyAlignment="1" applyProtection="1">
      <alignment horizontal="center" vertical="center" wrapText="1"/>
      <protection hidden="1"/>
    </xf>
    <xf numFmtId="0" fontId="2" fillId="5" borderId="0" xfId="1" applyNumberFormat="1" applyFont="1" applyFill="1" applyBorder="1" applyAlignment="1" applyProtection="1">
      <alignment horizontal="center" vertical="center"/>
      <protection hidden="1"/>
    </xf>
    <xf numFmtId="0" fontId="2" fillId="5" borderId="7" xfId="1" applyNumberFormat="1" applyFont="1" applyFill="1" applyBorder="1" applyAlignment="1" applyProtection="1">
      <alignment horizontal="center" vertical="center"/>
      <protection hidden="1"/>
    </xf>
    <xf numFmtId="0" fontId="52" fillId="5" borderId="17" xfId="1" applyNumberFormat="1" applyFont="1" applyFill="1" applyBorder="1" applyAlignment="1" applyProtection="1">
      <protection hidden="1"/>
    </xf>
    <xf numFmtId="0" fontId="11" fillId="5" borderId="0" xfId="1" applyNumberFormat="1" applyFont="1" applyFill="1" applyBorder="1" applyAlignment="1" applyProtection="1">
      <protection hidden="1"/>
    </xf>
    <xf numFmtId="0" fontId="47" fillId="5" borderId="0" xfId="1" applyNumberFormat="1" applyFont="1" applyFill="1" applyBorder="1" applyAlignment="1" applyProtection="1">
      <alignment horizontal="center" vertical="center" wrapText="1"/>
      <protection hidden="1"/>
    </xf>
    <xf numFmtId="0" fontId="10" fillId="5" borderId="17" xfId="1" applyNumberFormat="1" applyFont="1" applyFill="1" applyBorder="1" applyAlignment="1" applyProtection="1">
      <alignment horizontal="center" vertical="center" wrapText="1"/>
      <protection hidden="1"/>
    </xf>
    <xf numFmtId="164" fontId="3" fillId="5" borderId="0" xfId="1" applyNumberFormat="1" applyFont="1" applyFill="1" applyBorder="1" applyAlignment="1" applyProtection="1">
      <alignment horizontal="center" vertical="center"/>
      <protection hidden="1"/>
    </xf>
    <xf numFmtId="164" fontId="12" fillId="5" borderId="0" xfId="1" applyNumberFormat="1" applyFont="1" applyFill="1" applyBorder="1" applyAlignment="1" applyProtection="1">
      <alignment horizontal="center" vertical="center" wrapText="1"/>
      <protection hidden="1"/>
    </xf>
    <xf numFmtId="0" fontId="13" fillId="5" borderId="17" xfId="1" applyNumberFormat="1" applyFont="1" applyFill="1" applyBorder="1" applyAlignment="1" applyProtection="1">
      <alignment horizontal="right" vertical="center" wrapText="1"/>
      <protection hidden="1"/>
    </xf>
    <xf numFmtId="0" fontId="52" fillId="5" borderId="0" xfId="1" applyNumberFormat="1" applyFont="1" applyFill="1" applyBorder="1" applyAlignment="1" applyProtection="1">
      <alignment horizontal="right" vertical="center" wrapText="1"/>
      <protection hidden="1"/>
    </xf>
    <xf numFmtId="0" fontId="7" fillId="5" borderId="0" xfId="1" applyNumberFormat="1" applyFont="1" applyFill="1" applyBorder="1" applyAlignment="1" applyProtection="1">
      <alignment horizontal="right" vertical="center" wrapText="1"/>
      <protection hidden="1"/>
    </xf>
    <xf numFmtId="0" fontId="2" fillId="5" borderId="0" xfId="1" applyNumberFormat="1" applyFont="1" applyFill="1" applyBorder="1" applyAlignment="1" applyProtection="1">
      <alignment horizontal="center" vertical="center" wrapText="1"/>
      <protection hidden="1"/>
    </xf>
    <xf numFmtId="0" fontId="52" fillId="5" borderId="20" xfId="1" applyNumberFormat="1" applyFont="1" applyFill="1" applyBorder="1" applyAlignment="1" applyProtection="1">
      <protection hidden="1"/>
    </xf>
    <xf numFmtId="0" fontId="52" fillId="5" borderId="21" xfId="1" applyNumberFormat="1" applyFont="1" applyFill="1" applyBorder="1" applyAlignment="1" applyProtection="1">
      <protection hidden="1"/>
    </xf>
    <xf numFmtId="0" fontId="2" fillId="5" borderId="7" xfId="1" applyNumberFormat="1" applyFont="1" applyFill="1" applyBorder="1" applyAlignment="1" applyProtection="1">
      <alignment horizontal="center" vertical="center" wrapText="1"/>
      <protection hidden="1"/>
    </xf>
    <xf numFmtId="0" fontId="13" fillId="5" borderId="17" xfId="1" applyNumberFormat="1" applyFont="1" applyFill="1" applyBorder="1" applyAlignment="1" applyProtection="1">
      <alignment horizontal="center" wrapText="1"/>
      <protection hidden="1"/>
    </xf>
    <xf numFmtId="0" fontId="29" fillId="5" borderId="0" xfId="1" applyNumberFormat="1" applyFont="1" applyFill="1" applyBorder="1" applyAlignment="1" applyProtection="1">
      <protection hidden="1"/>
    </xf>
    <xf numFmtId="0" fontId="9" fillId="5" borderId="17" xfId="1" applyNumberFormat="1" applyFont="1" applyFill="1" applyBorder="1" applyAlignment="1" applyProtection="1">
      <alignment vertical="center"/>
      <protection hidden="1"/>
    </xf>
    <xf numFmtId="0" fontId="9" fillId="5" borderId="0" xfId="1" applyNumberFormat="1" applyFont="1" applyFill="1" applyBorder="1" applyAlignment="1" applyProtection="1">
      <alignment vertical="center"/>
      <protection hidden="1"/>
    </xf>
    <xf numFmtId="0" fontId="10" fillId="5" borderId="0" xfId="1" applyNumberFormat="1" applyFont="1" applyFill="1" applyBorder="1" applyAlignment="1" applyProtection="1">
      <alignment horizontal="center" vertical="center" wrapText="1"/>
      <protection hidden="1"/>
    </xf>
    <xf numFmtId="164" fontId="13" fillId="5" borderId="0" xfId="1" applyNumberFormat="1" applyFont="1" applyFill="1" applyBorder="1" applyAlignment="1" applyProtection="1">
      <alignment horizontal="center" vertical="center" wrapText="1"/>
      <protection hidden="1"/>
    </xf>
    <xf numFmtId="0" fontId="24" fillId="5" borderId="17" xfId="1" applyNumberFormat="1" applyFont="1" applyFill="1" applyBorder="1" applyAlignment="1" applyProtection="1">
      <alignment horizontal="center" vertical="center"/>
      <protection hidden="1"/>
    </xf>
    <xf numFmtId="169" fontId="13" fillId="5" borderId="0" xfId="1" applyFont="1" applyFill="1" applyBorder="1" applyAlignment="1" applyProtection="1">
      <alignment vertical="center" wrapText="1"/>
      <protection hidden="1"/>
    </xf>
    <xf numFmtId="164" fontId="13" fillId="5" borderId="0" xfId="1" applyNumberFormat="1" applyFont="1" applyFill="1" applyBorder="1" applyAlignment="1" applyProtection="1">
      <alignment vertical="center" wrapText="1"/>
      <protection hidden="1"/>
    </xf>
    <xf numFmtId="164" fontId="24" fillId="5" borderId="0" xfId="1" applyNumberFormat="1" applyFont="1" applyFill="1" applyBorder="1" applyAlignment="1" applyProtection="1">
      <alignment horizontal="center" vertical="center" wrapText="1"/>
      <protection hidden="1"/>
    </xf>
    <xf numFmtId="0" fontId="13" fillId="5" borderId="20" xfId="1" applyNumberFormat="1" applyFont="1" applyFill="1" applyBorder="1" applyAlignment="1" applyProtection="1">
      <alignment horizontal="center"/>
      <protection hidden="1"/>
    </xf>
    <xf numFmtId="0" fontId="10" fillId="5" borderId="17" xfId="1" applyNumberFormat="1" applyFont="1" applyFill="1" applyBorder="1" applyAlignment="1" applyProtection="1">
      <alignment horizontal="center" vertical="top"/>
      <protection hidden="1"/>
    </xf>
    <xf numFmtId="0" fontId="2" fillId="2" borderId="0" xfId="1" applyNumberFormat="1" applyFont="1" applyFill="1" applyAlignment="1" applyProtection="1">
      <alignment vertical="center"/>
      <protection hidden="1"/>
    </xf>
    <xf numFmtId="0" fontId="15" fillId="2" borderId="0" xfId="1" applyNumberFormat="1" applyFont="1" applyFill="1" applyAlignment="1" applyProtection="1">
      <alignment horizontal="center"/>
      <protection hidden="1"/>
    </xf>
    <xf numFmtId="0" fontId="10" fillId="0" borderId="1" xfId="1" applyNumberFormat="1" applyFont="1" applyFill="1" applyBorder="1" applyAlignment="1" applyProtection="1">
      <alignment horizontal="left" vertical="center" wrapText="1" indent="1"/>
      <protection locked="0"/>
    </xf>
    <xf numFmtId="0" fontId="24" fillId="3" borderId="25" xfId="1" applyNumberFormat="1" applyFont="1" applyFill="1" applyBorder="1" applyAlignment="1" applyProtection="1">
      <alignment horizontal="center" wrapText="1"/>
      <protection locked="0"/>
    </xf>
    <xf numFmtId="0" fontId="24" fillId="3" borderId="23" xfId="1" applyNumberFormat="1" applyFont="1" applyFill="1" applyBorder="1" applyAlignment="1" applyProtection="1">
      <alignment horizontal="center" wrapText="1"/>
      <protection locked="0"/>
    </xf>
    <xf numFmtId="0" fontId="24" fillId="3" borderId="24" xfId="1" applyNumberFormat="1" applyFont="1" applyFill="1" applyBorder="1" applyAlignment="1" applyProtection="1">
      <alignment horizontal="center" wrapText="1"/>
      <protection locked="0"/>
    </xf>
    <xf numFmtId="0" fontId="45" fillId="2" borderId="0" xfId="1" applyNumberFormat="1" applyFont="1" applyFill="1" applyBorder="1" applyAlignment="1" applyProtection="1">
      <alignment horizontal="center" vertical="top"/>
      <protection hidden="1"/>
    </xf>
    <xf numFmtId="0" fontId="45" fillId="2" borderId="7" xfId="1" applyNumberFormat="1" applyFont="1" applyFill="1" applyBorder="1" applyAlignment="1" applyProtection="1">
      <alignment horizontal="center" vertical="top"/>
      <protection hidden="1"/>
    </xf>
    <xf numFmtId="49" fontId="2" fillId="5" borderId="2" xfId="1" applyNumberFormat="1" applyFont="1" applyFill="1" applyBorder="1" applyAlignment="1" applyProtection="1">
      <alignment horizontal="center" vertical="center" wrapText="1"/>
      <protection hidden="1"/>
    </xf>
    <xf numFmtId="49" fontId="2" fillId="5" borderId="3" xfId="1" applyNumberFormat="1" applyFont="1" applyFill="1" applyBorder="1" applyAlignment="1" applyProtection="1">
      <alignment horizontal="center" vertical="center" wrapText="1"/>
      <protection hidden="1"/>
    </xf>
    <xf numFmtId="0" fontId="13" fillId="5" borderId="15" xfId="1" applyNumberFormat="1" applyFont="1" applyFill="1" applyBorder="1" applyAlignment="1" applyProtection="1">
      <alignment horizontal="center" vertical="center" wrapText="1"/>
      <protection hidden="1"/>
    </xf>
    <xf numFmtId="0" fontId="13" fillId="5" borderId="9" xfId="1" applyNumberFormat="1" applyFont="1" applyFill="1" applyBorder="1" applyAlignment="1" applyProtection="1">
      <alignment horizontal="center" vertical="center" wrapText="1"/>
      <protection hidden="1"/>
    </xf>
    <xf numFmtId="0" fontId="13" fillId="5" borderId="4" xfId="1" applyNumberFormat="1" applyFont="1" applyFill="1" applyBorder="1" applyAlignment="1" applyProtection="1">
      <alignment horizontal="center" vertical="center" wrapText="1"/>
      <protection hidden="1"/>
    </xf>
    <xf numFmtId="0" fontId="13" fillId="5" borderId="19" xfId="1" applyNumberFormat="1" applyFont="1" applyFill="1" applyBorder="1" applyAlignment="1" applyProtection="1">
      <alignment horizontal="center" vertical="center" wrapText="1"/>
      <protection hidden="1"/>
    </xf>
    <xf numFmtId="0" fontId="13" fillId="5" borderId="6" xfId="1" applyNumberFormat="1" applyFont="1" applyFill="1" applyBorder="1" applyAlignment="1" applyProtection="1">
      <alignment horizontal="center" vertical="center" wrapText="1"/>
      <protection hidden="1"/>
    </xf>
    <xf numFmtId="0" fontId="13" fillId="5" borderId="26" xfId="1" applyNumberFormat="1" applyFont="1" applyFill="1" applyBorder="1" applyAlignment="1" applyProtection="1">
      <alignment horizontal="center" vertical="center" wrapText="1"/>
      <protection hidden="1"/>
    </xf>
    <xf numFmtId="0" fontId="13" fillId="5" borderId="17" xfId="1" applyNumberFormat="1" applyFont="1" applyFill="1" applyBorder="1" applyAlignment="1" applyProtection="1">
      <alignment horizontal="center" vertical="center" wrapText="1"/>
      <protection hidden="1"/>
    </xf>
    <xf numFmtId="0" fontId="13" fillId="5" borderId="0" xfId="1" applyNumberFormat="1" applyFont="1" applyFill="1" applyBorder="1" applyAlignment="1" applyProtection="1">
      <alignment horizontal="center" vertical="center" wrapText="1"/>
      <protection hidden="1"/>
    </xf>
    <xf numFmtId="0" fontId="13" fillId="5" borderId="7" xfId="1" applyNumberFormat="1" applyFont="1" applyFill="1" applyBorder="1" applyAlignment="1" applyProtection="1">
      <alignment horizontal="center" vertical="center" wrapText="1"/>
      <protection hidden="1"/>
    </xf>
    <xf numFmtId="0" fontId="26" fillId="0" borderId="0" xfId="1" applyNumberFormat="1" applyFont="1" applyAlignment="1" applyProtection="1">
      <alignment horizontal="left"/>
      <protection hidden="1"/>
    </xf>
    <xf numFmtId="0" fontId="26" fillId="0" borderId="0" xfId="1" applyNumberFormat="1" applyFont="1" applyAlignment="1" applyProtection="1">
      <alignment horizontal="left" vertical="center" wrapText="1"/>
      <protection hidden="1"/>
    </xf>
    <xf numFmtId="0" fontId="6" fillId="0" borderId="19" xfId="1" applyNumberFormat="1" applyFont="1" applyBorder="1" applyAlignment="1" applyProtection="1">
      <alignment horizontal="left" vertical="center" wrapText="1"/>
      <protection locked="0"/>
    </xf>
    <xf numFmtId="0" fontId="6" fillId="0" borderId="6" xfId="1" applyNumberFormat="1" applyFont="1" applyBorder="1" applyAlignment="1" applyProtection="1">
      <alignment horizontal="left" vertical="center" wrapText="1"/>
      <protection locked="0"/>
    </xf>
    <xf numFmtId="0" fontId="6" fillId="0" borderId="20" xfId="1" applyNumberFormat="1" applyFont="1" applyBorder="1" applyAlignment="1" applyProtection="1">
      <alignment horizontal="left" vertical="center" wrapText="1"/>
      <protection locked="0"/>
    </xf>
    <xf numFmtId="0" fontId="6" fillId="0" borderId="13" xfId="1" applyNumberFormat="1" applyFont="1" applyBorder="1" applyAlignment="1" applyProtection="1">
      <alignment horizontal="left" vertical="center" wrapText="1"/>
      <protection locked="0"/>
    </xf>
    <xf numFmtId="0" fontId="16" fillId="2" borderId="0" xfId="1" applyNumberFormat="1" applyFont="1" applyFill="1" applyBorder="1" applyAlignment="1" applyProtection="1">
      <alignment horizontal="left" vertical="center" wrapText="1"/>
      <protection hidden="1"/>
    </xf>
    <xf numFmtId="164" fontId="52" fillId="5" borderId="15" xfId="1" applyNumberFormat="1" applyFont="1" applyFill="1" applyBorder="1" applyAlignment="1" applyProtection="1">
      <alignment horizontal="center" vertical="center" wrapText="1"/>
      <protection hidden="1"/>
    </xf>
    <xf numFmtId="164" fontId="52" fillId="5" borderId="4" xfId="1" applyNumberFormat="1" applyFont="1" applyFill="1" applyBorder="1" applyAlignment="1" applyProtection="1">
      <alignment horizontal="center" vertical="center" wrapText="1"/>
      <protection hidden="1"/>
    </xf>
    <xf numFmtId="0" fontId="19" fillId="2" borderId="6" xfId="1" applyNumberFormat="1" applyFont="1" applyFill="1" applyBorder="1" applyAlignment="1" applyProtection="1">
      <alignment horizontal="center" vertical="top" wrapText="1"/>
      <protection hidden="1"/>
    </xf>
    <xf numFmtId="0" fontId="6" fillId="2" borderId="6" xfId="1" applyNumberFormat="1" applyFont="1" applyFill="1" applyBorder="1" applyAlignment="1" applyProtection="1">
      <alignment horizontal="center" vertical="top" wrapText="1"/>
      <protection hidden="1"/>
    </xf>
    <xf numFmtId="0" fontId="13" fillId="5" borderId="20" xfId="1" applyNumberFormat="1" applyFont="1" applyFill="1" applyBorder="1" applyAlignment="1" applyProtection="1">
      <alignment horizontal="center" vertical="center" wrapText="1"/>
      <protection hidden="1"/>
    </xf>
    <xf numFmtId="0" fontId="13" fillId="5" borderId="13" xfId="1" applyNumberFormat="1" applyFont="1" applyFill="1" applyBorder="1" applyAlignment="1" applyProtection="1">
      <alignment horizontal="center" vertical="center" wrapText="1"/>
      <protection hidden="1"/>
    </xf>
    <xf numFmtId="0" fontId="13" fillId="5" borderId="21" xfId="1" applyNumberFormat="1" applyFont="1" applyFill="1" applyBorder="1" applyAlignment="1" applyProtection="1">
      <alignment horizontal="center" vertical="center" wrapText="1"/>
      <protection hidden="1"/>
    </xf>
    <xf numFmtId="0" fontId="9" fillId="5" borderId="15" xfId="1" applyNumberFormat="1" applyFont="1" applyFill="1" applyBorder="1" applyAlignment="1" applyProtection="1">
      <alignment horizontal="left" vertical="center"/>
      <protection hidden="1"/>
    </xf>
    <xf numFmtId="0" fontId="9" fillId="5" borderId="4" xfId="1" applyNumberFormat="1" applyFont="1" applyFill="1" applyBorder="1" applyAlignment="1" applyProtection="1">
      <alignment horizontal="left" vertical="center"/>
      <protection hidden="1"/>
    </xf>
    <xf numFmtId="0" fontId="0" fillId="0" borderId="0" xfId="1" applyNumberFormat="1" applyFont="1" applyBorder="1" applyAlignment="1" applyProtection="1">
      <alignment horizontal="center"/>
      <protection locked="0"/>
    </xf>
    <xf numFmtId="0" fontId="0" fillId="0" borderId="13" xfId="1" applyNumberFormat="1" applyFont="1" applyBorder="1" applyAlignment="1" applyProtection="1">
      <alignment horizontal="center"/>
      <protection locked="0"/>
    </xf>
    <xf numFmtId="0" fontId="2" fillId="0" borderId="0" xfId="1" applyNumberFormat="1" applyFont="1" applyBorder="1" applyAlignment="1" applyProtection="1">
      <alignment horizontal="center" wrapText="1"/>
      <protection locked="0"/>
    </xf>
    <xf numFmtId="0" fontId="2" fillId="0" borderId="13" xfId="1" applyNumberFormat="1" applyFont="1" applyBorder="1" applyAlignment="1" applyProtection="1">
      <alignment horizontal="center" wrapText="1"/>
      <protection locked="0"/>
    </xf>
    <xf numFmtId="0" fontId="24" fillId="0" borderId="15" xfId="1" applyNumberFormat="1" applyFont="1" applyBorder="1" applyAlignment="1" applyProtection="1">
      <alignment horizontal="center" wrapText="1"/>
      <protection locked="0"/>
    </xf>
    <xf numFmtId="0" fontId="24" fillId="0" borderId="9" xfId="1" applyNumberFormat="1" applyFont="1" applyBorder="1" applyAlignment="1" applyProtection="1">
      <alignment horizontal="center" wrapText="1"/>
      <protection locked="0"/>
    </xf>
    <xf numFmtId="0" fontId="24" fillId="0" borderId="28" xfId="1" applyNumberFormat="1" applyFont="1" applyBorder="1" applyAlignment="1" applyProtection="1">
      <alignment horizontal="center" wrapText="1"/>
      <protection locked="0"/>
    </xf>
    <xf numFmtId="0" fontId="45" fillId="2" borderId="19" xfId="1" applyNumberFormat="1" applyFont="1" applyFill="1" applyBorder="1" applyAlignment="1" applyProtection="1">
      <alignment horizontal="center" vertical="center" wrapText="1"/>
      <protection hidden="1"/>
    </xf>
    <xf numFmtId="0" fontId="45" fillId="2" borderId="6" xfId="1" applyNumberFormat="1" applyFont="1" applyFill="1" applyBorder="1" applyAlignment="1" applyProtection="1">
      <alignment horizontal="center" vertical="center" wrapText="1"/>
      <protection hidden="1"/>
    </xf>
    <xf numFmtId="0" fontId="24" fillId="3" borderId="22" xfId="1" applyNumberFormat="1" applyFont="1" applyFill="1" applyBorder="1" applyAlignment="1" applyProtection="1">
      <alignment horizontal="center" wrapText="1"/>
      <protection locked="0"/>
    </xf>
    <xf numFmtId="0" fontId="24" fillId="3" borderId="29" xfId="1" applyNumberFormat="1" applyFont="1" applyFill="1" applyBorder="1" applyAlignment="1" applyProtection="1">
      <alignment horizontal="center" wrapText="1"/>
      <protection locked="0"/>
    </xf>
    <xf numFmtId="0" fontId="4" fillId="5" borderId="15" xfId="1" applyNumberFormat="1" applyFont="1" applyFill="1" applyBorder="1" applyAlignment="1" applyProtection="1">
      <alignment horizontal="center" vertical="center" wrapText="1"/>
      <protection hidden="1"/>
    </xf>
    <xf numFmtId="0" fontId="4" fillId="5" borderId="9" xfId="1" applyNumberFormat="1" applyFont="1" applyFill="1" applyBorder="1" applyAlignment="1" applyProtection="1">
      <alignment horizontal="center" vertical="center" wrapText="1"/>
      <protection hidden="1"/>
    </xf>
    <xf numFmtId="0" fontId="4" fillId="5" borderId="4" xfId="1" applyNumberFormat="1" applyFont="1" applyFill="1" applyBorder="1" applyAlignment="1" applyProtection="1">
      <alignment horizontal="center" vertical="center" wrapText="1"/>
      <protection hidden="1"/>
    </xf>
    <xf numFmtId="0" fontId="45" fillId="2" borderId="19" xfId="1" applyNumberFormat="1" applyFont="1" applyFill="1" applyBorder="1" applyAlignment="1" applyProtection="1">
      <alignment horizontal="center" vertical="top" wrapText="1"/>
      <protection hidden="1"/>
    </xf>
    <xf numFmtId="0" fontId="45" fillId="2" borderId="6" xfId="1" applyNumberFormat="1" applyFont="1" applyFill="1" applyBorder="1" applyAlignment="1" applyProtection="1">
      <alignment horizontal="center" vertical="top" wrapText="1"/>
      <protection hidden="1"/>
    </xf>
    <xf numFmtId="0" fontId="45" fillId="2" borderId="26" xfId="1" applyNumberFormat="1" applyFont="1" applyFill="1" applyBorder="1" applyAlignment="1" applyProtection="1">
      <alignment horizontal="center" vertical="top" wrapText="1"/>
      <protection hidden="1"/>
    </xf>
    <xf numFmtId="22" fontId="24" fillId="3" borderId="22" xfId="1" applyNumberFormat="1" applyFont="1" applyFill="1" applyBorder="1" applyAlignment="1" applyProtection="1">
      <alignment horizontal="center"/>
      <protection locked="0"/>
    </xf>
    <xf numFmtId="22" fontId="24" fillId="3" borderId="23" xfId="1" applyNumberFormat="1" applyFont="1" applyFill="1" applyBorder="1" applyAlignment="1" applyProtection="1">
      <alignment horizontal="center"/>
      <protection locked="0"/>
    </xf>
    <xf numFmtId="22" fontId="24" fillId="3" borderId="24" xfId="1" applyNumberFormat="1" applyFont="1" applyFill="1" applyBorder="1" applyAlignment="1" applyProtection="1">
      <alignment horizontal="center"/>
      <protection locked="0"/>
    </xf>
    <xf numFmtId="0" fontId="45" fillId="2" borderId="27" xfId="1" applyNumberFormat="1" applyFont="1" applyFill="1" applyBorder="1" applyAlignment="1" applyProtection="1">
      <alignment horizontal="center" vertical="top" wrapText="1"/>
      <protection hidden="1"/>
    </xf>
    <xf numFmtId="0" fontId="45" fillId="2" borderId="9" xfId="1" applyNumberFormat="1" applyFont="1" applyFill="1" applyBorder="1" applyAlignment="1" applyProtection="1">
      <alignment horizontal="center" vertical="top" wrapText="1"/>
      <protection hidden="1"/>
    </xf>
    <xf numFmtId="0" fontId="45" fillId="2" borderId="4" xfId="1" applyNumberFormat="1" applyFont="1" applyFill="1" applyBorder="1" applyAlignment="1" applyProtection="1">
      <alignment horizontal="center" vertical="top" wrapText="1"/>
      <protection hidden="1"/>
    </xf>
    <xf numFmtId="0" fontId="7" fillId="2" borderId="13" xfId="1" applyNumberFormat="1" applyFont="1" applyFill="1" applyBorder="1" applyAlignment="1" applyProtection="1">
      <alignment horizontal="center" vertical="center" wrapText="1"/>
      <protection hidden="1"/>
    </xf>
    <xf numFmtId="0" fontId="7" fillId="2" borderId="6" xfId="1" applyNumberFormat="1" applyFont="1" applyFill="1" applyBorder="1" applyAlignment="1" applyProtection="1">
      <alignment horizontal="center" vertical="center" wrapText="1"/>
      <protection hidden="1"/>
    </xf>
    <xf numFmtId="0" fontId="0" fillId="0" borderId="6" xfId="1" applyNumberFormat="1" applyFont="1" applyBorder="1" applyAlignment="1" applyProtection="1">
      <alignment horizontal="left" vertical="center" wrapText="1"/>
      <protection locked="0"/>
    </xf>
    <xf numFmtId="0" fontId="0" fillId="0" borderId="26" xfId="1" applyNumberFormat="1" applyFont="1" applyBorder="1" applyAlignment="1" applyProtection="1">
      <alignment horizontal="left" vertical="center" wrapText="1"/>
      <protection locked="0"/>
    </xf>
    <xf numFmtId="0" fontId="0" fillId="0" borderId="13" xfId="1" applyNumberFormat="1" applyFont="1" applyBorder="1" applyAlignment="1" applyProtection="1">
      <alignment horizontal="left" vertical="center" wrapText="1"/>
      <protection locked="0"/>
    </xf>
    <xf numFmtId="0" fontId="0" fillId="0" borderId="21" xfId="1" applyNumberFormat="1" applyFont="1" applyBorder="1" applyAlignment="1" applyProtection="1">
      <alignment horizontal="left" vertical="center" wrapText="1"/>
      <protection locked="0"/>
    </xf>
    <xf numFmtId="0" fontId="2" fillId="0" borderId="0" xfId="1" applyNumberFormat="1" applyFont="1" applyBorder="1" applyAlignment="1" applyProtection="1">
      <alignment horizontal="left" vertical="center" wrapText="1"/>
      <protection locked="0"/>
    </xf>
    <xf numFmtId="0" fontId="2" fillId="0" borderId="7" xfId="1" applyNumberFormat="1" applyFont="1" applyBorder="1" applyAlignment="1" applyProtection="1">
      <alignment horizontal="left" vertical="center" wrapText="1"/>
      <protection locked="0"/>
    </xf>
    <xf numFmtId="0" fontId="2" fillId="0" borderId="13" xfId="1" applyNumberFormat="1" applyFont="1" applyBorder="1" applyAlignment="1" applyProtection="1">
      <alignment horizontal="left" vertical="center" wrapText="1"/>
      <protection locked="0"/>
    </xf>
    <xf numFmtId="0" fontId="2" fillId="0" borderId="21" xfId="1" applyNumberFormat="1" applyFont="1" applyBorder="1" applyAlignment="1" applyProtection="1">
      <alignment horizontal="left" vertical="center" wrapText="1"/>
      <protection locked="0"/>
    </xf>
    <xf numFmtId="0" fontId="6" fillId="0" borderId="17" xfId="1" applyNumberFormat="1" applyFont="1" applyBorder="1" applyAlignment="1" applyProtection="1">
      <alignment horizontal="left" vertical="center" wrapText="1"/>
      <protection locked="0"/>
    </xf>
    <xf numFmtId="0" fontId="6" fillId="0" borderId="0" xfId="1" applyNumberFormat="1" applyFont="1" applyBorder="1" applyAlignment="1" applyProtection="1">
      <alignment horizontal="left" vertical="center" wrapText="1"/>
      <protection locked="0"/>
    </xf>
    <xf numFmtId="0" fontId="18" fillId="0" borderId="6" xfId="1" applyNumberFormat="1" applyFont="1" applyBorder="1" applyAlignment="1" applyProtection="1">
      <alignment horizontal="left" vertical="center" wrapText="1"/>
      <protection locked="0"/>
    </xf>
    <xf numFmtId="0" fontId="13" fillId="5" borderId="15" xfId="1" applyNumberFormat="1" applyFont="1" applyFill="1" applyBorder="1" applyAlignment="1" applyProtection="1">
      <alignment horizontal="center"/>
      <protection hidden="1"/>
    </xf>
    <xf numFmtId="0" fontId="13" fillId="5" borderId="9" xfId="1" applyNumberFormat="1" applyFont="1" applyFill="1" applyBorder="1" applyAlignment="1" applyProtection="1">
      <alignment horizontal="center"/>
      <protection hidden="1"/>
    </xf>
    <xf numFmtId="0" fontId="13" fillId="5" borderId="4" xfId="1" applyNumberFormat="1" applyFont="1" applyFill="1" applyBorder="1" applyAlignment="1" applyProtection="1">
      <alignment horizontal="center"/>
      <protection hidden="1"/>
    </xf>
    <xf numFmtId="0" fontId="16" fillId="2" borderId="6" xfId="1" applyNumberFormat="1" applyFont="1" applyFill="1" applyBorder="1" applyAlignment="1" applyProtection="1">
      <alignment horizontal="center" vertical="top" wrapText="1"/>
      <protection hidden="1"/>
    </xf>
    <xf numFmtId="0" fontId="2" fillId="0" borderId="25" xfId="1" applyNumberFormat="1" applyFont="1" applyBorder="1" applyAlignment="1" applyProtection="1">
      <alignment horizontal="center"/>
      <protection locked="0"/>
    </xf>
    <xf numFmtId="0" fontId="2" fillId="0" borderId="29" xfId="1" applyNumberFormat="1" applyFont="1" applyBorder="1" applyAlignment="1" applyProtection="1">
      <alignment horizontal="center"/>
      <protection locked="0"/>
    </xf>
    <xf numFmtId="0" fontId="2" fillId="5" borderId="1" xfId="1" applyNumberFormat="1" applyFont="1" applyFill="1" applyBorder="1" applyAlignment="1" applyProtection="1">
      <alignment horizontal="center" vertical="center" wrapText="1"/>
      <protection hidden="1"/>
    </xf>
    <xf numFmtId="0" fontId="2" fillId="5" borderId="1" xfId="1" applyNumberFormat="1" applyFont="1" applyFill="1" applyBorder="1" applyAlignment="1" applyProtection="1">
      <alignment horizontal="center" vertical="center"/>
      <protection hidden="1"/>
    </xf>
    <xf numFmtId="0" fontId="2" fillId="0" borderId="30" xfId="1" applyNumberFormat="1" applyFont="1" applyBorder="1" applyAlignment="1" applyProtection="1">
      <alignment horizontal="center" wrapText="1"/>
      <protection locked="0"/>
    </xf>
    <xf numFmtId="0" fontId="2" fillId="0" borderId="31" xfId="1" applyNumberFormat="1" applyFont="1" applyBorder="1" applyAlignment="1" applyProtection="1">
      <alignment horizontal="center" wrapText="1"/>
      <protection locked="0"/>
    </xf>
    <xf numFmtId="0" fontId="2" fillId="0" borderId="32" xfId="1" applyNumberFormat="1" applyFont="1" applyBorder="1" applyAlignment="1" applyProtection="1">
      <alignment horizontal="center" wrapText="1"/>
      <protection locked="0"/>
    </xf>
    <xf numFmtId="0" fontId="2" fillId="0" borderId="33" xfId="1" applyNumberFormat="1" applyFont="1" applyBorder="1" applyAlignment="1" applyProtection="1">
      <alignment horizontal="center" wrapText="1"/>
      <protection locked="0"/>
    </xf>
    <xf numFmtId="0" fontId="2" fillId="0" borderId="34" xfId="1" applyNumberFormat="1" applyFont="1" applyBorder="1" applyAlignment="1" applyProtection="1">
      <alignment horizontal="center" wrapText="1"/>
      <protection locked="0"/>
    </xf>
    <xf numFmtId="164" fontId="2" fillId="5" borderId="3" xfId="1" applyNumberFormat="1" applyFont="1" applyFill="1" applyBorder="1" applyAlignment="1" applyProtection="1">
      <alignment horizontal="center" vertical="center" wrapText="1"/>
      <protection hidden="1"/>
    </xf>
    <xf numFmtId="0" fontId="2" fillId="5" borderId="20" xfId="1" applyNumberFormat="1" applyFont="1" applyFill="1" applyBorder="1" applyAlignment="1" applyProtection="1">
      <alignment horizontal="center" wrapText="1"/>
      <protection hidden="1"/>
    </xf>
    <xf numFmtId="0" fontId="2" fillId="5" borderId="13" xfId="1" applyNumberFormat="1" applyFont="1" applyFill="1" applyBorder="1" applyAlignment="1" applyProtection="1">
      <alignment horizontal="center" wrapText="1"/>
      <protection hidden="1"/>
    </xf>
    <xf numFmtId="168" fontId="2" fillId="5" borderId="13" xfId="1" applyNumberFormat="1" applyFont="1" applyFill="1" applyBorder="1" applyAlignment="1" applyProtection="1">
      <alignment horizontal="center"/>
      <protection hidden="1"/>
    </xf>
    <xf numFmtId="168" fontId="2" fillId="5" borderId="21" xfId="1" applyNumberFormat="1" applyFont="1" applyFill="1" applyBorder="1" applyAlignment="1" applyProtection="1">
      <alignment horizontal="center"/>
      <protection hidden="1"/>
    </xf>
    <xf numFmtId="0" fontId="10" fillId="5" borderId="17" xfId="1" applyNumberFormat="1" applyFont="1" applyFill="1" applyBorder="1" applyAlignment="1" applyProtection="1">
      <alignment horizontal="center" vertical="top" wrapText="1"/>
      <protection hidden="1"/>
    </xf>
    <xf numFmtId="0" fontId="10" fillId="5" borderId="0" xfId="1" applyNumberFormat="1" applyFont="1" applyFill="1" applyBorder="1" applyAlignment="1" applyProtection="1">
      <alignment horizontal="center" vertical="top" wrapText="1"/>
      <protection hidden="1"/>
    </xf>
    <xf numFmtId="0" fontId="2" fillId="5" borderId="21" xfId="1" applyNumberFormat="1" applyFont="1" applyFill="1" applyBorder="1" applyAlignment="1" applyProtection="1">
      <alignment horizontal="center" wrapText="1"/>
      <protection hidden="1"/>
    </xf>
    <xf numFmtId="0" fontId="10" fillId="5" borderId="6" xfId="1" applyNumberFormat="1" applyFont="1" applyFill="1" applyBorder="1" applyAlignment="1" applyProtection="1">
      <alignment horizontal="center" vertical="top" wrapText="1"/>
      <protection hidden="1"/>
    </xf>
    <xf numFmtId="0" fontId="10" fillId="5" borderId="26" xfId="1" applyNumberFormat="1" applyFont="1" applyFill="1" applyBorder="1" applyAlignment="1" applyProtection="1">
      <alignment horizontal="center" vertical="top" wrapText="1"/>
      <protection hidden="1"/>
    </xf>
    <xf numFmtId="0" fontId="0" fillId="0" borderId="15" xfId="1" applyNumberFormat="1" applyFont="1" applyBorder="1" applyAlignment="1" applyProtection="1">
      <alignment horizontal="left" wrapText="1"/>
      <protection locked="0"/>
    </xf>
    <xf numFmtId="0" fontId="0" fillId="0" borderId="9" xfId="1" applyNumberFormat="1" applyFont="1" applyBorder="1" applyAlignment="1" applyProtection="1">
      <alignment horizontal="left" wrapText="1"/>
      <protection locked="0"/>
    </xf>
    <xf numFmtId="0" fontId="0" fillId="0" borderId="4" xfId="1" applyNumberFormat="1" applyFont="1" applyBorder="1" applyAlignment="1" applyProtection="1">
      <alignment horizontal="left" wrapText="1"/>
      <protection locked="0"/>
    </xf>
    <xf numFmtId="0" fontId="10" fillId="5" borderId="19" xfId="1" applyNumberFormat="1" applyFont="1" applyFill="1" applyBorder="1" applyAlignment="1" applyProtection="1">
      <alignment horizontal="center" vertical="top" wrapText="1"/>
      <protection hidden="1"/>
    </xf>
    <xf numFmtId="0" fontId="2" fillId="5" borderId="20" xfId="1" applyNumberFormat="1" applyFont="1" applyFill="1" applyBorder="1" applyAlignment="1" applyProtection="1">
      <alignment horizontal="center"/>
      <protection hidden="1"/>
    </xf>
    <xf numFmtId="0" fontId="2" fillId="5" borderId="13" xfId="1" applyNumberFormat="1" applyFont="1" applyFill="1" applyBorder="1" applyAlignment="1" applyProtection="1">
      <alignment horizontal="center"/>
      <protection hidden="1"/>
    </xf>
    <xf numFmtId="0" fontId="2" fillId="5" borderId="21" xfId="1" applyNumberFormat="1" applyFont="1" applyFill="1" applyBorder="1" applyAlignment="1" applyProtection="1">
      <alignment horizontal="center"/>
      <protection hidden="1"/>
    </xf>
    <xf numFmtId="0" fontId="10" fillId="5" borderId="15" xfId="1" applyNumberFormat="1" applyFont="1" applyFill="1" applyBorder="1" applyAlignment="1" applyProtection="1">
      <alignment horizontal="center" vertical="top" wrapText="1"/>
      <protection hidden="1"/>
    </xf>
    <xf numFmtId="0" fontId="10" fillId="5" borderId="9" xfId="1" applyNumberFormat="1" applyFont="1" applyFill="1" applyBorder="1" applyAlignment="1" applyProtection="1">
      <alignment horizontal="center" vertical="top" wrapText="1"/>
      <protection hidden="1"/>
    </xf>
    <xf numFmtId="0" fontId="10" fillId="5" borderId="4" xfId="1" applyNumberFormat="1" applyFont="1" applyFill="1" applyBorder="1" applyAlignment="1" applyProtection="1">
      <alignment horizontal="center" vertical="top" wrapText="1"/>
      <protection hidden="1"/>
    </xf>
    <xf numFmtId="0" fontId="2" fillId="5" borderId="15" xfId="1" applyNumberFormat="1" applyFont="1" applyFill="1" applyBorder="1" applyAlignment="1" applyProtection="1">
      <alignment horizontal="center" wrapText="1"/>
      <protection hidden="1"/>
    </xf>
    <xf numFmtId="0" fontId="2" fillId="5" borderId="9" xfId="1" applyNumberFormat="1" applyFont="1" applyFill="1" applyBorder="1" applyAlignment="1" applyProtection="1">
      <alignment horizontal="center" wrapText="1"/>
      <protection hidden="1"/>
    </xf>
    <xf numFmtId="0" fontId="2" fillId="5" borderId="9" xfId="1" applyNumberFormat="1" applyFont="1" applyFill="1" applyBorder="1" applyAlignment="1" applyProtection="1">
      <alignment horizontal="center"/>
      <protection hidden="1"/>
    </xf>
    <xf numFmtId="0" fontId="2" fillId="5" borderId="4" xfId="1" applyNumberFormat="1" applyFont="1" applyFill="1" applyBorder="1" applyAlignment="1" applyProtection="1">
      <alignment horizontal="center"/>
      <protection hidden="1"/>
    </xf>
    <xf numFmtId="0" fontId="19" fillId="4" borderId="19" xfId="1" applyNumberFormat="1" applyFont="1" applyFill="1" applyBorder="1" applyAlignment="1" applyProtection="1">
      <alignment horizontal="left" wrapText="1"/>
      <protection locked="0"/>
    </xf>
    <xf numFmtId="0" fontId="19" fillId="4" borderId="6" xfId="1" applyNumberFormat="1" applyFont="1" applyFill="1" applyBorder="1" applyAlignment="1" applyProtection="1">
      <alignment horizontal="left" wrapText="1"/>
      <protection locked="0"/>
    </xf>
    <xf numFmtId="0" fontId="19" fillId="4" borderId="26" xfId="1" applyNumberFormat="1" applyFont="1" applyFill="1" applyBorder="1" applyAlignment="1" applyProtection="1">
      <alignment horizontal="left" wrapText="1"/>
      <protection locked="0"/>
    </xf>
    <xf numFmtId="0" fontId="10" fillId="5" borderId="7" xfId="1" applyNumberFormat="1" applyFont="1" applyFill="1" applyBorder="1" applyAlignment="1" applyProtection="1">
      <alignment horizontal="center" vertical="top" wrapText="1"/>
      <protection hidden="1"/>
    </xf>
    <xf numFmtId="0" fontId="10" fillId="5" borderId="17" xfId="1" applyNumberFormat="1" applyFont="1" applyFill="1" applyBorder="1" applyAlignment="1" applyProtection="1">
      <alignment horizontal="center" wrapText="1"/>
      <protection hidden="1"/>
    </xf>
    <xf numFmtId="0" fontId="10" fillId="5" borderId="0" xfId="1" applyNumberFormat="1" applyFont="1" applyFill="1" applyBorder="1" applyAlignment="1" applyProtection="1">
      <alignment horizontal="center" wrapText="1"/>
      <protection hidden="1"/>
    </xf>
    <xf numFmtId="0" fontId="10" fillId="5" borderId="7" xfId="1" applyNumberFormat="1" applyFont="1" applyFill="1" applyBorder="1" applyAlignment="1" applyProtection="1">
      <alignment horizontal="center" wrapText="1"/>
      <protection hidden="1"/>
    </xf>
    <xf numFmtId="0" fontId="9" fillId="5" borderId="20" xfId="1" applyNumberFormat="1" applyFont="1" applyFill="1" applyBorder="1" applyAlignment="1" applyProtection="1">
      <alignment horizontal="center" wrapText="1"/>
      <protection hidden="1"/>
    </xf>
    <xf numFmtId="0" fontId="9" fillId="5" borderId="13" xfId="1" applyNumberFormat="1" applyFont="1" applyFill="1" applyBorder="1" applyAlignment="1" applyProtection="1">
      <alignment horizontal="center" wrapText="1"/>
      <protection hidden="1"/>
    </xf>
    <xf numFmtId="0" fontId="9" fillId="5" borderId="21" xfId="1" applyNumberFormat="1" applyFont="1" applyFill="1" applyBorder="1" applyAlignment="1" applyProtection="1">
      <alignment horizontal="center" wrapText="1"/>
      <protection hidden="1"/>
    </xf>
    <xf numFmtId="0" fontId="0" fillId="0" borderId="13" xfId="1" applyNumberFormat="1" applyFont="1" applyBorder="1" applyAlignment="1" applyProtection="1">
      <alignment horizontal="left"/>
      <protection locked="0"/>
    </xf>
    <xf numFmtId="0" fontId="0" fillId="0" borderId="21" xfId="1" applyNumberFormat="1" applyFont="1" applyBorder="1" applyAlignment="1" applyProtection="1">
      <alignment horizontal="left"/>
      <protection locked="0"/>
    </xf>
    <xf numFmtId="0" fontId="10" fillId="5" borderId="15" xfId="1" applyNumberFormat="1" applyFont="1" applyFill="1" applyBorder="1" applyAlignment="1" applyProtection="1">
      <alignment horizontal="center" wrapText="1"/>
      <protection hidden="1"/>
    </xf>
    <xf numFmtId="0" fontId="10" fillId="5" borderId="9" xfId="1" applyNumberFormat="1" applyFont="1" applyFill="1" applyBorder="1" applyAlignment="1" applyProtection="1">
      <alignment horizontal="center" wrapText="1"/>
      <protection hidden="1"/>
    </xf>
    <xf numFmtId="0" fontId="10" fillId="5" borderId="4" xfId="1" applyNumberFormat="1" applyFont="1" applyFill="1" applyBorder="1" applyAlignment="1" applyProtection="1">
      <alignment horizontal="center" wrapText="1"/>
      <protection hidden="1"/>
    </xf>
    <xf numFmtId="0" fontId="9" fillId="0" borderId="15" xfId="1" applyNumberFormat="1" applyFont="1" applyBorder="1" applyAlignment="1" applyProtection="1">
      <alignment horizontal="center" wrapText="1"/>
      <protection locked="0"/>
    </xf>
    <xf numFmtId="0" fontId="9" fillId="0" borderId="9" xfId="1" applyNumberFormat="1" applyFont="1" applyBorder="1" applyAlignment="1" applyProtection="1">
      <alignment horizontal="center" wrapText="1"/>
      <protection locked="0"/>
    </xf>
    <xf numFmtId="0" fontId="9" fillId="0" borderId="4" xfId="1" applyNumberFormat="1" applyFont="1" applyBorder="1" applyAlignment="1" applyProtection="1">
      <alignment horizontal="center" wrapText="1"/>
      <protection locked="0"/>
    </xf>
    <xf numFmtId="0" fontId="9" fillId="0" borderId="20" xfId="1" applyNumberFormat="1" applyFont="1" applyBorder="1" applyAlignment="1" applyProtection="1">
      <alignment horizontal="center" wrapText="1"/>
      <protection locked="0"/>
    </xf>
    <xf numFmtId="0" fontId="9" fillId="0" borderId="13" xfId="1" applyNumberFormat="1" applyFont="1" applyBorder="1" applyAlignment="1" applyProtection="1">
      <alignment horizontal="center" wrapText="1"/>
      <protection locked="0"/>
    </xf>
    <xf numFmtId="0" fontId="9" fillId="0" borderId="21" xfId="1" applyNumberFormat="1" applyFont="1" applyBorder="1" applyAlignment="1" applyProtection="1">
      <alignment horizontal="center" wrapText="1"/>
      <protection locked="0"/>
    </xf>
    <xf numFmtId="0" fontId="28" fillId="5" borderId="9" xfId="1" applyNumberFormat="1" applyFont="1" applyFill="1" applyBorder="1" applyAlignment="1" applyProtection="1">
      <alignment horizontal="center" vertical="center" wrapText="1"/>
      <protection hidden="1"/>
    </xf>
    <xf numFmtId="0" fontId="28" fillId="5" borderId="4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4" xfId="1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13" fillId="5" borderId="1" xfId="1" applyNumberFormat="1" applyFont="1" applyFill="1" applyBorder="1" applyAlignment="1" applyProtection="1">
      <alignment horizontal="center" vertical="center" wrapText="1"/>
      <protection hidden="1"/>
    </xf>
    <xf numFmtId="0" fontId="24" fillId="5" borderId="15" xfId="1" applyNumberFormat="1" applyFont="1" applyFill="1" applyBorder="1" applyAlignment="1" applyProtection="1">
      <alignment horizontal="left" vertical="center" wrapText="1"/>
      <protection hidden="1"/>
    </xf>
    <xf numFmtId="0" fontId="24" fillId="5" borderId="9" xfId="1" applyNumberFormat="1" applyFont="1" applyFill="1" applyBorder="1" applyAlignment="1" applyProtection="1">
      <alignment horizontal="left" vertical="center" wrapText="1"/>
      <protection hidden="1"/>
    </xf>
    <xf numFmtId="0" fontId="24" fillId="5" borderId="4" xfId="1" applyNumberFormat="1" applyFont="1" applyFill="1" applyBorder="1" applyAlignment="1" applyProtection="1">
      <alignment horizontal="left" vertical="center" wrapText="1"/>
      <protection hidden="1"/>
    </xf>
    <xf numFmtId="0" fontId="4" fillId="5" borderId="1" xfId="1" applyNumberFormat="1" applyFont="1" applyFill="1" applyBorder="1" applyAlignment="1" applyProtection="1">
      <alignment horizontal="center" vertical="center" wrapText="1"/>
      <protection hidden="1"/>
    </xf>
    <xf numFmtId="0" fontId="4" fillId="5" borderId="26" xfId="1" applyNumberFormat="1" applyFont="1" applyFill="1" applyBorder="1" applyAlignment="1" applyProtection="1">
      <alignment horizontal="center" vertical="center" wrapText="1"/>
      <protection hidden="1"/>
    </xf>
    <xf numFmtId="0" fontId="4" fillId="5" borderId="7" xfId="1" applyNumberFormat="1" applyFont="1" applyFill="1" applyBorder="1" applyAlignment="1" applyProtection="1">
      <alignment horizontal="center" vertical="center" wrapText="1"/>
      <protection hidden="1"/>
    </xf>
    <xf numFmtId="0" fontId="24" fillId="5" borderId="1" xfId="1" applyNumberFormat="1" applyFont="1" applyFill="1" applyBorder="1" applyAlignment="1" applyProtection="1">
      <alignment horizontal="left" vertical="center" wrapText="1"/>
      <protection hidden="1"/>
    </xf>
    <xf numFmtId="0" fontId="4" fillId="5" borderId="19" xfId="1" applyNumberFormat="1" applyFont="1" applyFill="1" applyBorder="1" applyAlignment="1" applyProtection="1">
      <alignment horizontal="center" vertical="center" wrapText="1"/>
      <protection hidden="1"/>
    </xf>
    <xf numFmtId="0" fontId="4" fillId="5" borderId="6" xfId="1" applyNumberFormat="1" applyFont="1" applyFill="1" applyBorder="1" applyAlignment="1" applyProtection="1">
      <alignment horizontal="center" vertical="center" wrapText="1"/>
      <protection hidden="1"/>
    </xf>
    <xf numFmtId="0" fontId="4" fillId="5" borderId="17" xfId="1" applyNumberFormat="1" applyFont="1" applyFill="1" applyBorder="1" applyAlignment="1" applyProtection="1">
      <alignment horizontal="center" vertical="center" wrapText="1"/>
      <protection hidden="1"/>
    </xf>
    <xf numFmtId="0" fontId="4" fillId="5" borderId="0" xfId="1" applyNumberFormat="1" applyFont="1" applyFill="1" applyBorder="1" applyAlignment="1" applyProtection="1">
      <alignment horizontal="center" vertical="center" wrapText="1"/>
      <protection hidden="1"/>
    </xf>
    <xf numFmtId="0" fontId="1" fillId="5" borderId="15" xfId="1" applyNumberFormat="1" applyFont="1" applyFill="1" applyBorder="1" applyAlignment="1" applyProtection="1">
      <alignment horizontal="justify" vertical="center" wrapText="1"/>
      <protection hidden="1"/>
    </xf>
    <xf numFmtId="0" fontId="1" fillId="5" borderId="9" xfId="1" applyNumberFormat="1" applyFont="1" applyFill="1" applyBorder="1" applyAlignment="1" applyProtection="1">
      <alignment horizontal="justify" vertical="center" wrapText="1"/>
      <protection hidden="1"/>
    </xf>
    <xf numFmtId="0" fontId="1" fillId="5" borderId="4" xfId="1" applyNumberFormat="1" applyFont="1" applyFill="1" applyBorder="1" applyAlignment="1" applyProtection="1">
      <alignment horizontal="justify" vertical="center" wrapText="1"/>
      <protection hidden="1"/>
    </xf>
    <xf numFmtId="0" fontId="3" fillId="5" borderId="19" xfId="1" applyNumberFormat="1" applyFont="1" applyFill="1" applyBorder="1" applyAlignment="1" applyProtection="1">
      <alignment horizontal="left" vertical="center" wrapText="1"/>
      <protection hidden="1"/>
    </xf>
    <xf numFmtId="0" fontId="3" fillId="5" borderId="6" xfId="1" applyNumberFormat="1" applyFont="1" applyFill="1" applyBorder="1" applyAlignment="1" applyProtection="1">
      <alignment horizontal="left" vertical="center" wrapText="1"/>
      <protection hidden="1"/>
    </xf>
    <xf numFmtId="0" fontId="3" fillId="5" borderId="26" xfId="1" applyNumberFormat="1" applyFont="1" applyFill="1" applyBorder="1" applyAlignment="1" applyProtection="1">
      <alignment horizontal="left" vertical="center" wrapText="1"/>
      <protection hidden="1"/>
    </xf>
    <xf numFmtId="0" fontId="1" fillId="5" borderId="19" xfId="1" applyNumberFormat="1" applyFont="1" applyFill="1" applyBorder="1" applyAlignment="1" applyProtection="1">
      <alignment horizontal="justify" vertical="justify" wrapText="1"/>
      <protection hidden="1"/>
    </xf>
    <xf numFmtId="0" fontId="1" fillId="5" borderId="6" xfId="1" applyNumberFormat="1" applyFont="1" applyFill="1" applyBorder="1" applyAlignment="1" applyProtection="1">
      <alignment horizontal="justify" vertical="justify" wrapText="1"/>
      <protection hidden="1"/>
    </xf>
    <xf numFmtId="0" fontId="1" fillId="5" borderId="26" xfId="1" applyNumberFormat="1" applyFont="1" applyFill="1" applyBorder="1" applyAlignment="1" applyProtection="1">
      <alignment horizontal="justify" vertical="justify" wrapText="1"/>
      <protection hidden="1"/>
    </xf>
    <xf numFmtId="0" fontId="2" fillId="5" borderId="19" xfId="1" applyNumberFormat="1" applyFont="1" applyFill="1" applyBorder="1" applyAlignment="1" applyProtection="1">
      <alignment horizontal="justify" vertical="top" wrapText="1"/>
      <protection hidden="1"/>
    </xf>
    <xf numFmtId="0" fontId="2" fillId="5" borderId="6" xfId="1" applyNumberFormat="1" applyFont="1" applyFill="1" applyBorder="1" applyAlignment="1" applyProtection="1">
      <alignment horizontal="justify" vertical="top" wrapText="1"/>
      <protection hidden="1"/>
    </xf>
    <xf numFmtId="0" fontId="2" fillId="5" borderId="26" xfId="1" applyNumberFormat="1" applyFont="1" applyFill="1" applyBorder="1" applyAlignment="1" applyProtection="1">
      <alignment horizontal="justify" vertical="top" wrapText="1"/>
      <protection hidden="1"/>
    </xf>
    <xf numFmtId="0" fontId="2" fillId="5" borderId="15" xfId="1" applyNumberFormat="1" applyFont="1" applyFill="1" applyBorder="1" applyAlignment="1" applyProtection="1">
      <alignment horizontal="left" vertical="center" wrapText="1"/>
      <protection hidden="1"/>
    </xf>
    <xf numFmtId="0" fontId="2" fillId="5" borderId="9" xfId="1" applyNumberFormat="1" applyFont="1" applyFill="1" applyBorder="1" applyAlignment="1" applyProtection="1">
      <alignment horizontal="left" vertical="center" wrapText="1"/>
      <protection hidden="1"/>
    </xf>
    <xf numFmtId="0" fontId="2" fillId="5" borderId="4" xfId="1" applyNumberFormat="1" applyFont="1" applyFill="1" applyBorder="1" applyAlignment="1" applyProtection="1">
      <alignment horizontal="left" vertical="center" wrapText="1"/>
      <protection hidden="1"/>
    </xf>
    <xf numFmtId="0" fontId="13" fillId="5" borderId="9" xfId="1" applyNumberFormat="1" applyFont="1" applyFill="1" applyBorder="1" applyAlignment="1" applyProtection="1">
      <alignment horizontal="center" vertical="center"/>
      <protection hidden="1"/>
    </xf>
    <xf numFmtId="0" fontId="13" fillId="5" borderId="4" xfId="1" applyNumberFormat="1" applyFont="1" applyFill="1" applyBorder="1" applyAlignment="1" applyProtection="1">
      <alignment horizontal="center" vertical="center"/>
      <protection hidden="1"/>
    </xf>
    <xf numFmtId="0" fontId="1" fillId="5" borderId="19" xfId="1" applyNumberFormat="1" applyFont="1" applyFill="1" applyBorder="1" applyAlignment="1" applyProtection="1">
      <alignment horizontal="left" vertical="center" wrapText="1"/>
      <protection hidden="1"/>
    </xf>
    <xf numFmtId="0" fontId="1" fillId="5" borderId="6" xfId="1" applyNumberFormat="1" applyFont="1" applyFill="1" applyBorder="1" applyAlignment="1" applyProtection="1">
      <alignment horizontal="left" vertical="center" wrapText="1"/>
      <protection hidden="1"/>
    </xf>
    <xf numFmtId="0" fontId="1" fillId="5" borderId="26" xfId="1" applyNumberFormat="1" applyFont="1" applyFill="1" applyBorder="1" applyAlignment="1" applyProtection="1">
      <alignment horizontal="left" vertical="center" wrapText="1"/>
      <protection hidden="1"/>
    </xf>
    <xf numFmtId="0" fontId="2" fillId="0" borderId="9" xfId="1" applyNumberFormat="1" applyFont="1" applyFill="1" applyBorder="1" applyAlignment="1" applyProtection="1">
      <alignment horizontal="left" vertical="center" wrapText="1"/>
      <protection locked="0"/>
    </xf>
    <xf numFmtId="0" fontId="2" fillId="0" borderId="4" xfId="1" applyNumberFormat="1" applyFont="1" applyFill="1" applyBorder="1" applyAlignment="1" applyProtection="1">
      <alignment horizontal="left" vertical="center" wrapText="1"/>
      <protection locked="0"/>
    </xf>
    <xf numFmtId="0" fontId="37" fillId="5" borderId="19" xfId="1" applyNumberFormat="1" applyFont="1" applyFill="1" applyBorder="1" applyAlignment="1" applyProtection="1">
      <alignment horizontal="justify" vertical="top" wrapText="1"/>
      <protection hidden="1"/>
    </xf>
    <xf numFmtId="0" fontId="37" fillId="5" borderId="6" xfId="1" applyNumberFormat="1" applyFont="1" applyFill="1" applyBorder="1" applyAlignment="1" applyProtection="1">
      <alignment horizontal="justify" vertical="top" wrapText="1"/>
      <protection hidden="1"/>
    </xf>
    <xf numFmtId="0" fontId="37" fillId="5" borderId="26" xfId="1" applyNumberFormat="1" applyFont="1" applyFill="1" applyBorder="1" applyAlignment="1" applyProtection="1">
      <alignment horizontal="justify" vertical="top" wrapText="1"/>
      <protection hidden="1"/>
    </xf>
    <xf numFmtId="0" fontId="1" fillId="5" borderId="15" xfId="1" applyNumberFormat="1" applyFont="1" applyFill="1" applyBorder="1" applyAlignment="1" applyProtection="1">
      <alignment horizontal="left" vertical="center" wrapText="1"/>
      <protection hidden="1"/>
    </xf>
    <xf numFmtId="0" fontId="1" fillId="5" borderId="9" xfId="1" applyNumberFormat="1" applyFont="1" applyFill="1" applyBorder="1" applyAlignment="1" applyProtection="1">
      <alignment horizontal="left" vertical="center" wrapText="1"/>
      <protection hidden="1"/>
    </xf>
    <xf numFmtId="0" fontId="1" fillId="5" borderId="4" xfId="1" applyNumberFormat="1" applyFont="1" applyFill="1" applyBorder="1" applyAlignment="1" applyProtection="1">
      <alignment horizontal="left" vertical="center" wrapText="1"/>
      <protection hidden="1"/>
    </xf>
    <xf numFmtId="0" fontId="3" fillId="5" borderId="6" xfId="1" applyNumberFormat="1" applyFont="1" applyFill="1" applyBorder="1" applyAlignment="1" applyProtection="1">
      <alignment horizontal="justify" vertical="top" wrapText="1"/>
      <protection hidden="1"/>
    </xf>
    <xf numFmtId="0" fontId="3" fillId="5" borderId="26" xfId="1" applyNumberFormat="1" applyFont="1" applyFill="1" applyBorder="1" applyAlignment="1" applyProtection="1">
      <alignment horizontal="justify" vertical="top" wrapText="1"/>
      <protection hidden="1"/>
    </xf>
    <xf numFmtId="0" fontId="6" fillId="2" borderId="6" xfId="1" applyNumberFormat="1" applyFont="1" applyFill="1" applyBorder="1" applyAlignment="1" applyProtection="1">
      <alignment horizontal="center" vertical="top"/>
      <protection hidden="1"/>
    </xf>
    <xf numFmtId="0" fontId="1" fillId="5" borderId="19" xfId="1" applyNumberFormat="1" applyFont="1" applyFill="1" applyBorder="1" applyAlignment="1" applyProtection="1">
      <alignment horizontal="justify" vertical="center" wrapText="1"/>
      <protection hidden="1"/>
    </xf>
    <xf numFmtId="0" fontId="1" fillId="5" borderId="6" xfId="1" applyNumberFormat="1" applyFont="1" applyFill="1" applyBorder="1" applyAlignment="1" applyProtection="1">
      <alignment horizontal="justify" vertical="center" wrapText="1"/>
      <protection hidden="1"/>
    </xf>
    <xf numFmtId="0" fontId="1" fillId="5" borderId="26" xfId="1" applyNumberFormat="1" applyFont="1" applyFill="1" applyBorder="1" applyAlignment="1" applyProtection="1">
      <alignment horizontal="justify" vertical="center" wrapText="1"/>
      <protection hidden="1"/>
    </xf>
    <xf numFmtId="0" fontId="0" fillId="0" borderId="9" xfId="1" applyNumberFormat="1" applyFont="1" applyBorder="1" applyAlignment="1" applyProtection="1">
      <alignment horizontal="left" vertical="center" wrapText="1"/>
      <protection locked="0"/>
    </xf>
    <xf numFmtId="0" fontId="0" fillId="0" borderId="4" xfId="1" applyNumberFormat="1" applyFont="1" applyBorder="1" applyAlignment="1" applyProtection="1">
      <alignment horizontal="left" vertical="center" wrapText="1"/>
      <protection locked="0"/>
    </xf>
    <xf numFmtId="0" fontId="2" fillId="0" borderId="15" xfId="1" applyNumberFormat="1" applyFont="1" applyFill="1" applyBorder="1" applyAlignment="1" applyProtection="1">
      <alignment horizontal="left" vertical="center" wrapText="1"/>
      <protection locked="0"/>
    </xf>
    <xf numFmtId="0" fontId="2" fillId="5" borderId="15" xfId="1" applyNumberFormat="1" applyFont="1" applyFill="1" applyBorder="1" applyAlignment="1" applyProtection="1">
      <alignment horizontal="center" vertical="center" wrapText="1"/>
      <protection hidden="1"/>
    </xf>
    <xf numFmtId="0" fontId="2" fillId="5" borderId="9" xfId="1" applyNumberFormat="1" applyFont="1" applyFill="1" applyBorder="1" applyAlignment="1" applyProtection="1">
      <alignment horizontal="center" vertical="center" wrapText="1"/>
      <protection hidden="1"/>
    </xf>
    <xf numFmtId="0" fontId="2" fillId="5" borderId="4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1" applyNumberFormat="1" applyFont="1" applyFill="1" applyBorder="1" applyAlignment="1" applyProtection="1">
      <alignment horizontal="center" wrapText="1"/>
      <protection locked="0"/>
    </xf>
    <xf numFmtId="0" fontId="2" fillId="0" borderId="13" xfId="1" applyNumberFormat="1" applyFont="1" applyFill="1" applyBorder="1" applyAlignment="1" applyProtection="1">
      <alignment horizontal="center" wrapText="1"/>
      <protection locked="0"/>
    </xf>
    <xf numFmtId="0" fontId="6" fillId="5" borderId="19" xfId="1" applyNumberFormat="1" applyFont="1" applyFill="1" applyBorder="1" applyAlignment="1" applyProtection="1">
      <alignment horizontal="center" vertical="top" wrapText="1"/>
      <protection hidden="1"/>
    </xf>
    <xf numFmtId="0" fontId="6" fillId="5" borderId="6" xfId="1" applyNumberFormat="1" applyFont="1" applyFill="1" applyBorder="1" applyAlignment="1" applyProtection="1">
      <alignment horizontal="center" vertical="top" wrapText="1"/>
      <protection hidden="1"/>
    </xf>
    <xf numFmtId="169" fontId="6" fillId="5" borderId="6" xfId="1" applyFont="1" applyFill="1" applyBorder="1" applyAlignment="1" applyProtection="1">
      <alignment horizontal="center" vertical="top"/>
      <protection hidden="1"/>
    </xf>
    <xf numFmtId="169" fontId="6" fillId="5" borderId="26" xfId="1" applyFont="1" applyFill="1" applyBorder="1" applyAlignment="1" applyProtection="1">
      <alignment horizontal="center" vertical="top"/>
      <protection hidden="1"/>
    </xf>
    <xf numFmtId="0" fontId="2" fillId="5" borderId="4" xfId="1" applyNumberFormat="1" applyFont="1" applyFill="1" applyBorder="1" applyAlignment="1" applyProtection="1">
      <alignment horizontal="center" wrapText="1"/>
      <protection hidden="1"/>
    </xf>
    <xf numFmtId="0" fontId="6" fillId="5" borderId="26" xfId="1" applyNumberFormat="1" applyFont="1" applyFill="1" applyBorder="1" applyAlignment="1" applyProtection="1">
      <alignment horizontal="center" vertical="top" wrapText="1"/>
      <protection hidden="1"/>
    </xf>
    <xf numFmtId="0" fontId="2" fillId="2" borderId="0" xfId="1" applyNumberFormat="1" applyFont="1" applyFill="1" applyBorder="1" applyAlignment="1" applyProtection="1">
      <alignment horizontal="center" wrapText="1"/>
      <protection hidden="1"/>
    </xf>
    <xf numFmtId="0" fontId="9" fillId="0" borderId="1" xfId="1" applyNumberFormat="1" applyFont="1" applyFill="1" applyBorder="1" applyAlignment="1" applyProtection="1">
      <alignment horizontal="left" vertical="center" wrapText="1"/>
      <protection locked="0"/>
    </xf>
    <xf numFmtId="0" fontId="6" fillId="5" borderId="15" xfId="1" applyNumberFormat="1" applyFont="1" applyFill="1" applyBorder="1" applyAlignment="1" applyProtection="1">
      <alignment horizontal="center" vertical="top" wrapText="1"/>
      <protection hidden="1"/>
    </xf>
    <xf numFmtId="0" fontId="6" fillId="5" borderId="9" xfId="1" applyNumberFormat="1" applyFont="1" applyFill="1" applyBorder="1" applyAlignment="1" applyProtection="1">
      <alignment horizontal="center" vertical="top" wrapText="1"/>
      <protection hidden="1"/>
    </xf>
    <xf numFmtId="0" fontId="6" fillId="5" borderId="4" xfId="1" applyNumberFormat="1" applyFont="1" applyFill="1" applyBorder="1" applyAlignment="1" applyProtection="1">
      <alignment horizontal="center" vertical="top" wrapText="1"/>
      <protection hidden="1"/>
    </xf>
    <xf numFmtId="1" fontId="13" fillId="0" borderId="1" xfId="1" applyNumberFormat="1" applyFont="1" applyFill="1" applyBorder="1" applyAlignment="1" applyProtection="1">
      <alignment horizontal="center" vertical="center" wrapText="1"/>
      <protection locked="0"/>
    </xf>
    <xf numFmtId="169" fontId="6" fillId="5" borderId="19" xfId="1" applyFont="1" applyFill="1" applyBorder="1" applyAlignment="1" applyProtection="1">
      <alignment horizontal="center" vertical="top"/>
      <protection hidden="1"/>
    </xf>
    <xf numFmtId="168" fontId="2" fillId="5" borderId="13" xfId="1" applyNumberFormat="1" applyFont="1" applyFill="1" applyBorder="1" applyAlignment="1" applyProtection="1">
      <alignment horizontal="center" wrapText="1"/>
      <protection hidden="1"/>
    </xf>
    <xf numFmtId="168" fontId="2" fillId="5" borderId="21" xfId="1" applyNumberFormat="1" applyFont="1" applyFill="1" applyBorder="1" applyAlignment="1" applyProtection="1">
      <alignment horizontal="center" wrapText="1"/>
      <protection hidden="1"/>
    </xf>
    <xf numFmtId="0" fontId="13" fillId="0" borderId="15" xfId="1" applyNumberFormat="1" applyFont="1" applyFill="1" applyBorder="1" applyAlignment="1" applyProtection="1">
      <alignment horizontal="left" vertical="center" wrapText="1"/>
      <protection locked="0"/>
    </xf>
    <xf numFmtId="0" fontId="13" fillId="0" borderId="4" xfId="1" applyNumberFormat="1" applyFont="1" applyFill="1" applyBorder="1" applyAlignment="1" applyProtection="1">
      <alignment horizontal="left" vertical="center" wrapText="1"/>
      <protection locked="0"/>
    </xf>
    <xf numFmtId="0" fontId="3" fillId="5" borderId="19" xfId="1" applyNumberFormat="1" applyFont="1" applyFill="1" applyBorder="1" applyAlignment="1" applyProtection="1">
      <alignment horizontal="justify" vertical="center" wrapText="1"/>
      <protection hidden="1"/>
    </xf>
    <xf numFmtId="0" fontId="3" fillId="5" borderId="6" xfId="1" applyNumberFormat="1" applyFont="1" applyFill="1" applyBorder="1" applyAlignment="1" applyProtection="1">
      <alignment horizontal="justify" vertical="center" wrapText="1"/>
      <protection hidden="1"/>
    </xf>
    <xf numFmtId="0" fontId="3" fillId="5" borderId="26" xfId="1" applyNumberFormat="1" applyFont="1" applyFill="1" applyBorder="1" applyAlignment="1" applyProtection="1">
      <alignment horizontal="justify" vertical="center" wrapText="1"/>
      <protection hidden="1"/>
    </xf>
    <xf numFmtId="0" fontId="3" fillId="5" borderId="19" xfId="1" applyNumberFormat="1" applyFont="1" applyFill="1" applyBorder="1" applyAlignment="1" applyProtection="1">
      <alignment horizontal="justify" vertical="justify" wrapText="1"/>
      <protection hidden="1"/>
    </xf>
    <xf numFmtId="0" fontId="3" fillId="5" borderId="6" xfId="1" applyNumberFormat="1" applyFont="1" applyFill="1" applyBorder="1" applyAlignment="1" applyProtection="1">
      <alignment horizontal="justify" vertical="justify" wrapText="1"/>
      <protection hidden="1"/>
    </xf>
    <xf numFmtId="0" fontId="3" fillId="5" borderId="26" xfId="1" applyNumberFormat="1" applyFont="1" applyFill="1" applyBorder="1" applyAlignment="1" applyProtection="1">
      <alignment horizontal="justify" vertical="justify" wrapText="1"/>
      <protection hidden="1"/>
    </xf>
    <xf numFmtId="0" fontId="3" fillId="5" borderId="15" xfId="1" applyNumberFormat="1" applyFont="1" applyFill="1" applyBorder="1" applyAlignment="1" applyProtection="1">
      <alignment horizontal="justify" vertical="center" wrapText="1"/>
      <protection hidden="1"/>
    </xf>
    <xf numFmtId="0" fontId="3" fillId="5" borderId="9" xfId="1" applyNumberFormat="1" applyFont="1" applyFill="1" applyBorder="1" applyAlignment="1" applyProtection="1">
      <alignment horizontal="justify" vertical="center" wrapText="1"/>
      <protection hidden="1"/>
    </xf>
    <xf numFmtId="0" fontId="3" fillId="5" borderId="4" xfId="1" applyNumberFormat="1" applyFont="1" applyFill="1" applyBorder="1" applyAlignment="1" applyProtection="1">
      <alignment horizontal="justify" vertical="center" wrapText="1"/>
      <protection hidden="1"/>
    </xf>
    <xf numFmtId="0" fontId="2" fillId="0" borderId="30" xfId="1" applyNumberFormat="1" applyFont="1" applyFill="1" applyBorder="1" applyAlignment="1" applyProtection="1">
      <alignment horizontal="center" wrapText="1"/>
      <protection locked="0"/>
    </xf>
    <xf numFmtId="0" fontId="2" fillId="0" borderId="31" xfId="1" applyNumberFormat="1" applyFont="1" applyFill="1" applyBorder="1" applyAlignment="1" applyProtection="1">
      <alignment horizontal="center" wrapText="1"/>
      <protection locked="0"/>
    </xf>
    <xf numFmtId="0" fontId="2" fillId="0" borderId="32" xfId="1" applyNumberFormat="1" applyFont="1" applyFill="1" applyBorder="1" applyAlignment="1" applyProtection="1">
      <alignment horizontal="center" wrapText="1"/>
      <protection locked="0"/>
    </xf>
    <xf numFmtId="0" fontId="2" fillId="0" borderId="12" xfId="1" applyNumberFormat="1" applyFont="1" applyFill="1" applyBorder="1" applyAlignment="1" applyProtection="1">
      <alignment horizontal="center" wrapText="1"/>
      <protection locked="0"/>
    </xf>
    <xf numFmtId="0" fontId="2" fillId="0" borderId="35" xfId="1" applyNumberFormat="1" applyFont="1" applyFill="1" applyBorder="1" applyAlignment="1" applyProtection="1">
      <alignment horizontal="center" wrapText="1"/>
      <protection locked="0"/>
    </xf>
    <xf numFmtId="0" fontId="2" fillId="0" borderId="33" xfId="1" applyNumberFormat="1" applyFont="1" applyFill="1" applyBorder="1" applyAlignment="1" applyProtection="1">
      <alignment horizontal="center" wrapText="1"/>
      <protection locked="0"/>
    </xf>
    <xf numFmtId="0" fontId="2" fillId="0" borderId="34" xfId="1" applyNumberFormat="1" applyFont="1" applyFill="1" applyBorder="1" applyAlignment="1" applyProtection="1">
      <alignment horizontal="center" wrapText="1"/>
      <protection locked="0"/>
    </xf>
    <xf numFmtId="0" fontId="9" fillId="5" borderId="20" xfId="1" applyNumberFormat="1" applyFont="1" applyFill="1" applyBorder="1" applyAlignment="1" applyProtection="1">
      <alignment horizontal="center"/>
      <protection hidden="1"/>
    </xf>
    <xf numFmtId="0" fontId="9" fillId="5" borderId="13" xfId="1" applyNumberFormat="1" applyFont="1" applyFill="1" applyBorder="1" applyAlignment="1" applyProtection="1">
      <alignment horizontal="center"/>
      <protection hidden="1"/>
    </xf>
    <xf numFmtId="0" fontId="9" fillId="5" borderId="21" xfId="1" applyNumberFormat="1" applyFont="1" applyFill="1" applyBorder="1" applyAlignment="1" applyProtection="1">
      <alignment horizontal="center"/>
      <protection hidden="1"/>
    </xf>
    <xf numFmtId="0" fontId="4" fillId="5" borderId="9" xfId="1" applyNumberFormat="1" applyFont="1" applyFill="1" applyBorder="1" applyAlignment="1" applyProtection="1">
      <alignment horizontal="center" vertical="center"/>
      <protection hidden="1"/>
    </xf>
    <xf numFmtId="0" fontId="4" fillId="5" borderId="4" xfId="1" applyNumberFormat="1" applyFont="1" applyFill="1" applyBorder="1" applyAlignment="1" applyProtection="1">
      <alignment horizontal="center" vertical="center"/>
      <protection hidden="1"/>
    </xf>
    <xf numFmtId="0" fontId="6" fillId="5" borderId="17" xfId="1" applyNumberFormat="1" applyFont="1" applyFill="1" applyBorder="1" applyAlignment="1" applyProtection="1">
      <alignment horizontal="center" vertical="top" wrapText="1"/>
      <protection hidden="1"/>
    </xf>
    <xf numFmtId="0" fontId="6" fillId="5" borderId="0" xfId="1" applyNumberFormat="1" applyFont="1" applyFill="1" applyBorder="1" applyAlignment="1" applyProtection="1">
      <alignment horizontal="center" vertical="top" wrapText="1"/>
      <protection hidden="1"/>
    </xf>
    <xf numFmtId="0" fontId="44" fillId="5" borderId="19" xfId="1" applyNumberFormat="1" applyFont="1" applyFill="1" applyBorder="1" applyAlignment="1" applyProtection="1">
      <alignment horizontal="center" vertical="center" wrapText="1"/>
      <protection hidden="1"/>
    </xf>
    <xf numFmtId="0" fontId="44" fillId="5" borderId="6" xfId="1" applyNumberFormat="1" applyFont="1" applyFill="1" applyBorder="1" applyAlignment="1" applyProtection="1">
      <alignment horizontal="center" vertical="center" wrapText="1"/>
      <protection hidden="1"/>
    </xf>
    <xf numFmtId="0" fontId="44" fillId="5" borderId="26" xfId="1" applyNumberFormat="1" applyFont="1" applyFill="1" applyBorder="1" applyAlignment="1" applyProtection="1">
      <alignment horizontal="center" vertical="center" wrapText="1"/>
      <protection hidden="1"/>
    </xf>
    <xf numFmtId="0" fontId="24" fillId="5" borderId="20" xfId="1" applyNumberFormat="1" applyFont="1" applyFill="1" applyBorder="1" applyAlignment="1" applyProtection="1">
      <alignment horizontal="center" vertical="center" wrapText="1"/>
      <protection hidden="1"/>
    </xf>
    <xf numFmtId="0" fontId="24" fillId="5" borderId="13" xfId="1" applyNumberFormat="1" applyFont="1" applyFill="1" applyBorder="1" applyAlignment="1" applyProtection="1">
      <alignment horizontal="center" vertical="center" wrapText="1"/>
      <protection hidden="1"/>
    </xf>
    <xf numFmtId="0" fontId="24" fillId="5" borderId="21" xfId="1" applyNumberFormat="1" applyFont="1" applyFill="1" applyBorder="1" applyAlignment="1" applyProtection="1">
      <alignment horizontal="center" vertical="center" wrapText="1"/>
      <protection hidden="1"/>
    </xf>
    <xf numFmtId="0" fontId="9" fillId="5" borderId="0" xfId="1" applyNumberFormat="1" applyFont="1" applyFill="1" applyBorder="1" applyAlignment="1" applyProtection="1">
      <alignment horizontal="center"/>
      <protection hidden="1"/>
    </xf>
    <xf numFmtId="164" fontId="52" fillId="5" borderId="1" xfId="1" applyNumberFormat="1" applyFont="1" applyFill="1" applyBorder="1" applyAlignment="1" applyProtection="1">
      <alignment horizontal="center" vertical="center"/>
      <protection hidden="1"/>
    </xf>
    <xf numFmtId="0" fontId="9" fillId="2" borderId="0" xfId="1" applyNumberFormat="1" applyFont="1" applyFill="1" applyBorder="1" applyAlignment="1" applyProtection="1">
      <alignment horizontal="center" vertical="center" wrapText="1"/>
      <protection hidden="1"/>
    </xf>
    <xf numFmtId="0" fontId="2" fillId="5" borderId="19" xfId="1" applyNumberFormat="1" applyFont="1" applyFill="1" applyBorder="1" applyAlignment="1" applyProtection="1">
      <alignment horizontal="center" vertical="center"/>
      <protection hidden="1"/>
    </xf>
    <xf numFmtId="0" fontId="2" fillId="5" borderId="26" xfId="1" applyNumberFormat="1" applyFont="1" applyFill="1" applyBorder="1" applyAlignment="1" applyProtection="1">
      <alignment horizontal="center" vertical="center"/>
      <protection hidden="1"/>
    </xf>
    <xf numFmtId="0" fontId="2" fillId="5" borderId="20" xfId="1" applyNumberFormat="1" applyFont="1" applyFill="1" applyBorder="1" applyAlignment="1" applyProtection="1">
      <alignment horizontal="center" vertical="center"/>
      <protection hidden="1"/>
    </xf>
    <xf numFmtId="0" fontId="2" fillId="5" borderId="21" xfId="1" applyNumberFormat="1" applyFont="1" applyFill="1" applyBorder="1" applyAlignment="1" applyProtection="1">
      <alignment horizontal="center" vertical="center"/>
      <protection hidden="1"/>
    </xf>
    <xf numFmtId="164" fontId="2" fillId="5" borderId="15" xfId="1" applyNumberFormat="1" applyFont="1" applyFill="1" applyBorder="1" applyAlignment="1" applyProtection="1">
      <alignment horizontal="center" vertical="center" wrapText="1"/>
      <protection hidden="1"/>
    </xf>
    <xf numFmtId="164" fontId="2" fillId="5" borderId="4" xfId="1" applyNumberFormat="1" applyFont="1" applyFill="1" applyBorder="1" applyAlignment="1" applyProtection="1">
      <alignment horizontal="center" vertical="center" wrapText="1"/>
      <protection hidden="1"/>
    </xf>
    <xf numFmtId="0" fontId="9" fillId="2" borderId="0" xfId="1" applyNumberFormat="1" applyFont="1" applyFill="1" applyBorder="1" applyAlignment="1" applyProtection="1">
      <alignment horizontal="left" vertical="center" wrapText="1"/>
      <protection hidden="1"/>
    </xf>
    <xf numFmtId="0" fontId="6" fillId="2" borderId="6" xfId="1" applyNumberFormat="1" applyFont="1" applyFill="1" applyBorder="1" applyAlignment="1" applyProtection="1">
      <alignment horizontal="center"/>
      <protection hidden="1"/>
    </xf>
    <xf numFmtId="0" fontId="24" fillId="0" borderId="15" xfId="1" applyNumberFormat="1" applyFont="1" applyFill="1" applyBorder="1" applyAlignment="1" applyProtection="1">
      <alignment horizontal="center" vertical="center" wrapText="1"/>
      <protection locked="0"/>
    </xf>
    <xf numFmtId="0" fontId="24" fillId="0" borderId="9" xfId="1" applyNumberFormat="1" applyFont="1" applyFill="1" applyBorder="1" applyAlignment="1" applyProtection="1">
      <alignment horizontal="center" vertical="center" wrapText="1"/>
      <protection locked="0"/>
    </xf>
    <xf numFmtId="0" fontId="24" fillId="0" borderId="4" xfId="1" applyNumberFormat="1" applyFont="1" applyFill="1" applyBorder="1" applyAlignment="1" applyProtection="1">
      <alignment horizontal="center" vertical="center" wrapText="1"/>
      <protection locked="0"/>
    </xf>
    <xf numFmtId="0" fontId="12" fillId="5" borderId="15" xfId="1" applyNumberFormat="1" applyFont="1" applyFill="1" applyBorder="1" applyAlignment="1" applyProtection="1">
      <alignment horizontal="center" vertical="center" wrapText="1"/>
      <protection hidden="1"/>
    </xf>
    <xf numFmtId="0" fontId="12" fillId="5" borderId="4" xfId="1" applyNumberFormat="1" applyFont="1" applyFill="1" applyBorder="1" applyAlignment="1" applyProtection="1">
      <alignment horizontal="center" vertical="center" wrapText="1"/>
      <protection hidden="1"/>
    </xf>
    <xf numFmtId="0" fontId="12" fillId="5" borderId="20" xfId="1" applyNumberFormat="1" applyFont="1" applyFill="1" applyBorder="1" applyAlignment="1" applyProtection="1">
      <alignment horizontal="center" vertical="center" wrapText="1"/>
      <protection hidden="1"/>
    </xf>
    <xf numFmtId="0" fontId="12" fillId="5" borderId="21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1" applyNumberFormat="1" applyFont="1" applyAlignment="1" applyProtection="1">
      <alignment horizontal="center" wrapText="1"/>
      <protection locked="0"/>
    </xf>
    <xf numFmtId="169" fontId="13" fillId="5" borderId="19" xfId="1" applyFont="1" applyFill="1" applyBorder="1" applyAlignment="1" applyProtection="1">
      <alignment horizontal="center" vertical="center" wrapText="1"/>
      <protection hidden="1"/>
    </xf>
    <xf numFmtId="169" fontId="13" fillId="5" borderId="6" xfId="1" applyFont="1" applyFill="1" applyBorder="1" applyAlignment="1" applyProtection="1">
      <alignment horizontal="center" vertical="center" wrapText="1"/>
      <protection hidden="1"/>
    </xf>
    <xf numFmtId="169" fontId="13" fillId="5" borderId="26" xfId="1" applyFont="1" applyFill="1" applyBorder="1" applyAlignment="1" applyProtection="1">
      <alignment horizontal="center" vertical="center" wrapText="1"/>
      <protection hidden="1"/>
    </xf>
    <xf numFmtId="169" fontId="13" fillId="5" borderId="20" xfId="1" applyFont="1" applyFill="1" applyBorder="1" applyAlignment="1" applyProtection="1">
      <alignment horizontal="center" vertical="center" wrapText="1"/>
      <protection hidden="1"/>
    </xf>
    <xf numFmtId="169" fontId="13" fillId="5" borderId="13" xfId="1" applyFont="1" applyFill="1" applyBorder="1" applyAlignment="1" applyProtection="1">
      <alignment horizontal="center" vertical="center" wrapText="1"/>
      <protection hidden="1"/>
    </xf>
    <xf numFmtId="169" fontId="13" fillId="5" borderId="21" xfId="1" applyFont="1" applyFill="1" applyBorder="1" applyAlignment="1" applyProtection="1">
      <alignment horizontal="center" vertical="center" wrapText="1"/>
      <protection hidden="1"/>
    </xf>
    <xf numFmtId="0" fontId="24" fillId="0" borderId="1" xfId="1" applyNumberFormat="1" applyFont="1" applyFill="1" applyBorder="1" applyAlignment="1" applyProtection="1">
      <alignment horizontal="center" vertical="center" wrapText="1"/>
      <protection locked="0"/>
    </xf>
    <xf numFmtId="169" fontId="2" fillId="5" borderId="15" xfId="1" applyFont="1" applyFill="1" applyBorder="1" applyAlignment="1" applyProtection="1">
      <alignment horizontal="center" vertical="center" wrapText="1"/>
      <protection hidden="1"/>
    </xf>
    <xf numFmtId="169" fontId="2" fillId="5" borderId="4" xfId="1" applyFont="1" applyFill="1" applyBorder="1" applyAlignment="1" applyProtection="1">
      <alignment horizontal="center" vertical="center" wrapText="1"/>
      <protection hidden="1"/>
    </xf>
    <xf numFmtId="0" fontId="24" fillId="0" borderId="17" xfId="1" applyNumberFormat="1" applyFont="1" applyFill="1" applyBorder="1" applyAlignment="1" applyProtection="1">
      <alignment horizontal="center" vertical="center" wrapText="1"/>
      <protection locked="0"/>
    </xf>
    <xf numFmtId="0" fontId="24" fillId="0" borderId="0" xfId="1" applyNumberFormat="1" applyFont="1" applyFill="1" applyBorder="1" applyAlignment="1" applyProtection="1">
      <alignment horizontal="center" vertical="center" wrapText="1"/>
      <protection locked="0"/>
    </xf>
    <xf numFmtId="0" fontId="24" fillId="0" borderId="7" xfId="1" applyNumberFormat="1" applyFont="1" applyFill="1" applyBorder="1" applyAlignment="1" applyProtection="1">
      <alignment horizontal="center" vertical="center" wrapText="1"/>
      <protection locked="0"/>
    </xf>
    <xf numFmtId="0" fontId="6" fillId="5" borderId="19" xfId="1" applyNumberFormat="1" applyFont="1" applyFill="1" applyBorder="1" applyAlignment="1" applyProtection="1">
      <alignment horizontal="center"/>
      <protection hidden="1"/>
    </xf>
    <xf numFmtId="0" fontId="6" fillId="5" borderId="6" xfId="1" applyNumberFormat="1" applyFont="1" applyFill="1" applyBorder="1" applyAlignment="1" applyProtection="1">
      <alignment horizontal="center"/>
      <protection hidden="1"/>
    </xf>
    <xf numFmtId="0" fontId="6" fillId="5" borderId="26" xfId="1" applyNumberFormat="1" applyFont="1" applyFill="1" applyBorder="1" applyAlignment="1" applyProtection="1">
      <alignment horizontal="center"/>
      <protection hidden="1"/>
    </xf>
    <xf numFmtId="0" fontId="13" fillId="0" borderId="0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1" applyNumberFormat="1" applyFont="1" applyFill="1" applyBorder="1" applyAlignment="1" applyProtection="1">
      <alignment horizontal="center" vertical="center"/>
      <protection hidden="1"/>
    </xf>
    <xf numFmtId="0" fontId="4" fillId="0" borderId="0" xfId="1" applyNumberFormat="1" applyFont="1" applyFill="1" applyBorder="1" applyAlignment="1" applyProtection="1">
      <alignment horizontal="center" vertical="center" wrapText="1"/>
      <protection hidden="1"/>
    </xf>
    <xf numFmtId="164" fontId="3" fillId="0" borderId="0" xfId="1" applyNumberFormat="1" applyFont="1" applyFill="1" applyBorder="1" applyAlignment="1" applyProtection="1">
      <alignment horizontal="center" vertical="center" wrapText="1"/>
      <protection hidden="1"/>
    </xf>
    <xf numFmtId="2" fontId="3" fillId="0" borderId="0" xfId="1" applyNumberFormat="1" applyFont="1" applyFill="1" applyBorder="1" applyAlignment="1" applyProtection="1">
      <alignment horizontal="center" vertical="center" wrapText="1"/>
      <protection hidden="1"/>
    </xf>
    <xf numFmtId="164" fontId="5" fillId="0" borderId="0" xfId="1" applyNumberFormat="1" applyFont="1" applyFill="1" applyBorder="1" applyAlignment="1" applyProtection="1">
      <alignment horizontal="left" vertical="center" wrapText="1"/>
      <protection hidden="1"/>
    </xf>
    <xf numFmtId="0" fontId="2" fillId="0" borderId="0" xfId="1" applyNumberFormat="1" applyFont="1" applyFill="1" applyBorder="1" applyAlignment="1" applyProtection="1">
      <alignment horizontal="left" vertical="center" wrapText="1"/>
      <protection hidden="1"/>
    </xf>
    <xf numFmtId="164" fontId="5" fillId="0" borderId="0" xfId="1" applyNumberFormat="1" applyFont="1" applyFill="1" applyBorder="1" applyAlignment="1" applyProtection="1">
      <alignment horizontal="center" vertical="center" wrapText="1"/>
      <protection hidden="1"/>
    </xf>
    <xf numFmtId="2" fontId="2" fillId="0" borderId="0" xfId="1" applyNumberFormat="1" applyFont="1" applyFill="1" applyBorder="1" applyAlignment="1" applyProtection="1">
      <alignment horizontal="center" vertical="center" wrapText="1"/>
      <protection hidden="1"/>
    </xf>
    <xf numFmtId="0" fontId="7" fillId="0" borderId="0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1" applyNumberFormat="1" applyFont="1" applyFill="1" applyBorder="1" applyAlignment="1" applyProtection="1">
      <alignment horizontal="center"/>
      <protection hidden="1"/>
    </xf>
    <xf numFmtId="0" fontId="5" fillId="0" borderId="0" xfId="1" applyNumberFormat="1" applyFont="1" applyFill="1" applyBorder="1" applyAlignment="1" applyProtection="1">
      <alignment horizontal="center"/>
      <protection hidden="1"/>
    </xf>
    <xf numFmtId="0" fontId="3" fillId="0" borderId="0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0" xfId="1" applyNumberFormat="1" applyFont="1" applyFill="1" applyBorder="1" applyAlignment="1" applyProtection="1">
      <alignment horizontal="center" vertical="center"/>
      <protection hidden="1"/>
    </xf>
    <xf numFmtId="0" fontId="13" fillId="0" borderId="0" xfId="1" applyNumberFormat="1" applyFont="1" applyFill="1" applyBorder="1" applyAlignment="1" applyProtection="1">
      <alignment horizontal="center"/>
      <protection hidden="1"/>
    </xf>
    <xf numFmtId="2" fontId="2" fillId="0" borderId="0" xfId="1" applyNumberFormat="1" applyFont="1" applyFill="1" applyBorder="1" applyAlignment="1" applyProtection="1">
      <alignment horizontal="center" vertical="center"/>
      <protection hidden="1"/>
    </xf>
    <xf numFmtId="0" fontId="5" fillId="0" borderId="0" xfId="1" applyNumberFormat="1" applyFont="1" applyFill="1" applyBorder="1" applyAlignment="1" applyProtection="1">
      <alignment horizontal="center" vertical="center" wrapText="1"/>
      <protection hidden="1"/>
    </xf>
    <xf numFmtId="164" fontId="15" fillId="0" borderId="0" xfId="1" applyNumberFormat="1" applyFont="1" applyFill="1" applyBorder="1" applyAlignment="1" applyProtection="1">
      <alignment horizontal="center" vertical="center" wrapText="1"/>
      <protection hidden="1"/>
    </xf>
    <xf numFmtId="164" fontId="25" fillId="0" borderId="0" xfId="1" applyNumberFormat="1" applyFont="1" applyFill="1" applyBorder="1" applyAlignment="1" applyProtection="1">
      <alignment horizontal="center" vertical="center" wrapText="1"/>
      <protection hidden="1"/>
    </xf>
    <xf numFmtId="1" fontId="2" fillId="0" borderId="0" xfId="1" applyNumberFormat="1" applyFont="1" applyFill="1" applyBorder="1" applyAlignment="1" applyProtection="1">
      <alignment horizontal="center"/>
      <protection hidden="1"/>
    </xf>
    <xf numFmtId="0" fontId="9" fillId="0" borderId="0" xfId="1" applyNumberFormat="1" applyFont="1" applyFill="1" applyBorder="1" applyAlignment="1" applyProtection="1">
      <alignment horizontal="center" vertical="center" wrapText="1"/>
      <protection hidden="1"/>
    </xf>
    <xf numFmtId="0" fontId="13" fillId="0" borderId="0" xfId="1" applyNumberFormat="1" applyFont="1" applyFill="1" applyBorder="1" applyAlignment="1" applyProtection="1">
      <alignment horizontal="center" vertical="center"/>
      <protection hidden="1"/>
    </xf>
    <xf numFmtId="164" fontId="2" fillId="0" borderId="0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7" xfId="1" applyNumberFormat="1" applyFont="1" applyFill="1" applyBorder="1" applyAlignment="1" applyProtection="1">
      <alignment horizontal="center" vertical="center"/>
      <protection hidden="1"/>
    </xf>
    <xf numFmtId="0" fontId="2" fillId="0" borderId="0" xfId="1" applyNumberFormat="1" applyFont="1" applyFill="1" applyBorder="1" applyAlignment="1" applyProtection="1">
      <alignment horizontal="left" vertical="center"/>
      <protection hidden="1"/>
    </xf>
    <xf numFmtId="0" fontId="5" fillId="0" borderId="7" xfId="1" applyNumberFormat="1" applyFont="1" applyFill="1" applyBorder="1" applyAlignment="1" applyProtection="1">
      <alignment horizontal="center" vertical="center" wrapText="1"/>
      <protection hidden="1"/>
    </xf>
    <xf numFmtId="164" fontId="2" fillId="0" borderId="7" xfId="1" applyNumberFormat="1" applyFont="1" applyFill="1" applyBorder="1" applyAlignment="1" applyProtection="1">
      <alignment horizontal="center" vertical="center" wrapText="1"/>
      <protection hidden="1"/>
    </xf>
    <xf numFmtId="0" fontId="2" fillId="5" borderId="19" xfId="1" applyNumberFormat="1" applyFont="1" applyFill="1" applyBorder="1" applyAlignment="1" applyProtection="1">
      <alignment horizontal="justify" vertical="center" wrapText="1"/>
      <protection hidden="1"/>
    </xf>
    <xf numFmtId="0" fontId="2" fillId="5" borderId="6" xfId="1" applyNumberFormat="1" applyFont="1" applyFill="1" applyBorder="1" applyAlignment="1" applyProtection="1">
      <alignment horizontal="justify" vertical="center" wrapText="1"/>
      <protection hidden="1"/>
    </xf>
    <xf numFmtId="0" fontId="2" fillId="5" borderId="26" xfId="1" applyNumberFormat="1" applyFont="1" applyFill="1" applyBorder="1" applyAlignment="1" applyProtection="1">
      <alignment horizontal="justify" vertical="center" wrapText="1"/>
      <protection hidden="1"/>
    </xf>
    <xf numFmtId="0" fontId="0" fillId="3" borderId="0" xfId="1" applyNumberFormat="1" applyFont="1" applyFill="1" applyAlignment="1" applyProtection="1">
      <protection locked="0"/>
    </xf>
    <xf numFmtId="0" fontId="0" fillId="3" borderId="13" xfId="1" applyNumberFormat="1" applyFont="1" applyFill="1" applyBorder="1" applyAlignment="1" applyProtection="1">
      <protection locked="0"/>
    </xf>
    <xf numFmtId="0" fontId="24" fillId="5" borderId="19" xfId="1" applyNumberFormat="1" applyFont="1" applyFill="1" applyBorder="1" applyAlignment="1" applyProtection="1">
      <alignment horizontal="left" vertical="center" wrapText="1"/>
      <protection hidden="1"/>
    </xf>
    <xf numFmtId="0" fontId="24" fillId="5" borderId="6" xfId="1" applyNumberFormat="1" applyFont="1" applyFill="1" applyBorder="1" applyAlignment="1" applyProtection="1">
      <alignment horizontal="left" vertical="center" wrapText="1"/>
      <protection hidden="1"/>
    </xf>
    <xf numFmtId="0" fontId="24" fillId="5" borderId="26" xfId="1" applyNumberFormat="1" applyFont="1" applyFill="1" applyBorder="1" applyAlignment="1" applyProtection="1">
      <alignment horizontal="left" vertical="center" wrapText="1"/>
      <protection hidden="1"/>
    </xf>
    <xf numFmtId="0" fontId="2" fillId="0" borderId="6" xfId="1" applyNumberFormat="1" applyFont="1" applyFill="1" applyBorder="1" applyAlignment="1" applyProtection="1">
      <alignment horizontal="center" vertical="center" wrapText="1"/>
      <protection locked="0"/>
    </xf>
    <xf numFmtId="0" fontId="2" fillId="0" borderId="26" xfId="1" applyNumberFormat="1" applyFont="1" applyFill="1" applyBorder="1" applyAlignment="1" applyProtection="1">
      <alignment horizontal="center" vertical="center" wrapText="1"/>
      <protection locked="0"/>
    </xf>
    <xf numFmtId="0" fontId="13" fillId="5" borderId="19" xfId="1" applyNumberFormat="1" applyFont="1" applyFill="1" applyBorder="1" applyAlignment="1" applyProtection="1">
      <alignment horizontal="center" vertical="center"/>
      <protection hidden="1"/>
    </xf>
    <xf numFmtId="0" fontId="13" fillId="5" borderId="6" xfId="1" applyNumberFormat="1" applyFont="1" applyFill="1" applyBorder="1" applyAlignment="1" applyProtection="1">
      <alignment horizontal="center" vertical="center"/>
      <protection hidden="1"/>
    </xf>
    <xf numFmtId="0" fontId="13" fillId="5" borderId="20" xfId="1" applyNumberFormat="1" applyFont="1" applyFill="1" applyBorder="1" applyAlignment="1" applyProtection="1">
      <alignment horizontal="center" vertical="center"/>
      <protection hidden="1"/>
    </xf>
    <xf numFmtId="0" fontId="13" fillId="5" borderId="13" xfId="1" applyNumberFormat="1" applyFont="1" applyFill="1" applyBorder="1" applyAlignment="1" applyProtection="1">
      <alignment horizontal="center" vertical="center"/>
      <protection hidden="1"/>
    </xf>
    <xf numFmtId="0" fontId="4" fillId="5" borderId="1" xfId="1" applyNumberFormat="1" applyFont="1" applyFill="1" applyBorder="1" applyAlignment="1" applyProtection="1">
      <alignment horizontal="center" vertical="center"/>
      <protection hidden="1"/>
    </xf>
    <xf numFmtId="0" fontId="3" fillId="0" borderId="20" xfId="1" applyNumberFormat="1" applyFont="1" applyFill="1" applyBorder="1" applyAlignment="1" applyProtection="1">
      <alignment horizontal="center" wrapText="1"/>
      <protection locked="0"/>
    </xf>
    <xf numFmtId="0" fontId="3" fillId="0" borderId="13" xfId="1" applyNumberFormat="1" applyFont="1" applyFill="1" applyBorder="1" applyAlignment="1" applyProtection="1">
      <alignment horizontal="center" wrapText="1"/>
      <protection locked="0"/>
    </xf>
    <xf numFmtId="0" fontId="3" fillId="0" borderId="21" xfId="1" applyNumberFormat="1" applyFont="1" applyFill="1" applyBorder="1" applyAlignment="1" applyProtection="1">
      <alignment horizontal="center" wrapText="1"/>
      <protection locked="0"/>
    </xf>
    <xf numFmtId="0" fontId="6" fillId="5" borderId="7" xfId="1" applyNumberFormat="1" applyFont="1" applyFill="1" applyBorder="1" applyAlignment="1" applyProtection="1">
      <alignment horizontal="center" vertical="top" wrapText="1"/>
      <protection hidden="1"/>
    </xf>
    <xf numFmtId="0" fontId="0" fillId="0" borderId="15" xfId="1" applyNumberFormat="1" applyFont="1" applyBorder="1" applyAlignment="1" applyProtection="1">
      <alignment horizontal="left" vertical="center" wrapText="1"/>
      <protection locked="0"/>
    </xf>
    <xf numFmtId="0" fontId="13" fillId="5" borderId="2" xfId="1" applyNumberFormat="1" applyFont="1" applyFill="1" applyBorder="1" applyAlignment="1" applyProtection="1">
      <alignment horizontal="center" vertical="center"/>
      <protection hidden="1"/>
    </xf>
    <xf numFmtId="0" fontId="13" fillId="5" borderId="3" xfId="1" applyNumberFormat="1" applyFont="1" applyFill="1" applyBorder="1" applyAlignment="1" applyProtection="1">
      <alignment horizontal="center" vertical="center"/>
      <protection hidden="1"/>
    </xf>
    <xf numFmtId="0" fontId="9" fillId="5" borderId="4" xfId="1" applyNumberFormat="1" applyFont="1" applyFill="1" applyBorder="1" applyAlignment="1" applyProtection="1">
      <alignment horizontal="center" vertical="center" wrapText="1"/>
      <protection hidden="1"/>
    </xf>
    <xf numFmtId="0" fontId="9" fillId="5" borderId="1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4" xfId="1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2" fillId="0" borderId="15" xfId="1" applyNumberFormat="1" applyFont="1" applyFill="1" applyBorder="1" applyAlignment="1" applyProtection="1">
      <alignment horizontal="center" vertical="center" wrapText="1"/>
      <protection locked="0"/>
    </xf>
    <xf numFmtId="0" fontId="3" fillId="0" borderId="15" xfId="1" applyNumberFormat="1" applyFont="1" applyFill="1" applyBorder="1" applyAlignment="1" applyProtection="1">
      <alignment horizontal="center" wrapText="1"/>
      <protection locked="0"/>
    </xf>
    <xf numFmtId="0" fontId="3" fillId="0" borderId="9" xfId="1" applyNumberFormat="1" applyFont="1" applyFill="1" applyBorder="1" applyAlignment="1" applyProtection="1">
      <alignment horizontal="center" wrapText="1"/>
      <protection locked="0"/>
    </xf>
    <xf numFmtId="0" fontId="3" fillId="0" borderId="4" xfId="1" applyNumberFormat="1" applyFont="1" applyFill="1" applyBorder="1" applyAlignment="1" applyProtection="1">
      <alignment horizontal="center" wrapText="1"/>
      <protection locked="0"/>
    </xf>
    <xf numFmtId="0" fontId="2" fillId="5" borderId="19" xfId="1" applyNumberFormat="1" applyFont="1" applyFill="1" applyBorder="1" applyAlignment="1" applyProtection="1">
      <alignment horizontal="center" wrapText="1"/>
      <protection hidden="1"/>
    </xf>
    <xf numFmtId="0" fontId="2" fillId="5" borderId="6" xfId="1" applyNumberFormat="1" applyFont="1" applyFill="1" applyBorder="1" applyAlignment="1" applyProtection="1">
      <alignment horizontal="center" wrapText="1"/>
      <protection hidden="1"/>
    </xf>
    <xf numFmtId="0" fontId="2" fillId="5" borderId="26" xfId="1" applyNumberFormat="1" applyFont="1" applyFill="1" applyBorder="1" applyAlignment="1" applyProtection="1">
      <alignment horizontal="center" wrapText="1"/>
      <protection hidden="1"/>
    </xf>
    <xf numFmtId="0" fontId="1" fillId="5" borderId="0" xfId="1" applyNumberFormat="1" applyFont="1" applyFill="1" applyBorder="1" applyAlignment="1" applyProtection="1">
      <alignment horizontal="center" vertical="center" wrapText="1"/>
      <protection hidden="1"/>
    </xf>
    <xf numFmtId="0" fontId="10" fillId="5" borderId="0" xfId="1" applyNumberFormat="1" applyFont="1" applyFill="1" applyBorder="1" applyAlignment="1" applyProtection="1">
      <alignment horizontal="center" vertical="center" wrapText="1"/>
      <protection hidden="1"/>
    </xf>
    <xf numFmtId="0" fontId="13" fillId="5" borderId="13" xfId="1" applyNumberFormat="1" applyFont="1" applyFill="1" applyBorder="1" applyAlignment="1" applyProtection="1">
      <alignment horizontal="center"/>
      <protection hidden="1"/>
    </xf>
    <xf numFmtId="0" fontId="10" fillId="5" borderId="19" xfId="1" applyNumberFormat="1" applyFont="1" applyFill="1" applyBorder="1" applyAlignment="1" applyProtection="1">
      <alignment horizontal="center" wrapText="1"/>
      <protection hidden="1"/>
    </xf>
    <xf numFmtId="0" fontId="10" fillId="5" borderId="6" xfId="1" applyNumberFormat="1" applyFont="1" applyFill="1" applyBorder="1" applyAlignment="1" applyProtection="1">
      <alignment horizontal="center" wrapText="1"/>
      <protection hidden="1"/>
    </xf>
    <xf numFmtId="0" fontId="10" fillId="5" borderId="26" xfId="1" applyNumberFormat="1" applyFont="1" applyFill="1" applyBorder="1" applyAlignment="1" applyProtection="1">
      <alignment horizontal="center" wrapText="1"/>
      <protection hidden="1"/>
    </xf>
    <xf numFmtId="168" fontId="13" fillId="5" borderId="13" xfId="1" applyNumberFormat="1" applyFont="1" applyFill="1" applyBorder="1" applyAlignment="1" applyProtection="1">
      <alignment horizontal="center" wrapText="1"/>
      <protection hidden="1"/>
    </xf>
    <xf numFmtId="168" fontId="13" fillId="5" borderId="21" xfId="1" applyNumberFormat="1" applyFont="1" applyFill="1" applyBorder="1" applyAlignment="1" applyProtection="1">
      <alignment horizontal="center" wrapText="1"/>
      <protection hidden="1"/>
    </xf>
    <xf numFmtId="0" fontId="10" fillId="5" borderId="0" xfId="1" applyNumberFormat="1" applyFont="1" applyFill="1" applyBorder="1" applyAlignment="1" applyProtection="1">
      <alignment horizontal="center" vertical="top"/>
      <protection hidden="1"/>
    </xf>
    <xf numFmtId="0" fontId="10" fillId="5" borderId="7" xfId="1" applyNumberFormat="1" applyFont="1" applyFill="1" applyBorder="1" applyAlignment="1" applyProtection="1">
      <alignment horizontal="center" vertical="top"/>
      <protection hidden="1"/>
    </xf>
    <xf numFmtId="0" fontId="13" fillId="5" borderId="20" xfId="1" applyNumberFormat="1" applyFont="1" applyFill="1" applyBorder="1" applyAlignment="1" applyProtection="1">
      <alignment horizontal="center" wrapText="1"/>
      <protection hidden="1"/>
    </xf>
    <xf numFmtId="0" fontId="13" fillId="5" borderId="13" xfId="1" applyNumberFormat="1" applyFont="1" applyFill="1" applyBorder="1" applyAlignment="1" applyProtection="1">
      <alignment horizontal="center" wrapText="1"/>
      <protection hidden="1"/>
    </xf>
    <xf numFmtId="0" fontId="13" fillId="5" borderId="21" xfId="1" applyNumberFormat="1" applyFont="1" applyFill="1" applyBorder="1" applyAlignment="1" applyProtection="1">
      <alignment horizontal="center" wrapText="1"/>
      <protection hidden="1"/>
    </xf>
    <xf numFmtId="0" fontId="10" fillId="5" borderId="19" xfId="1" applyNumberFormat="1" applyFont="1" applyFill="1" applyBorder="1" applyAlignment="1" applyProtection="1">
      <alignment horizontal="center"/>
      <protection hidden="1"/>
    </xf>
    <xf numFmtId="0" fontId="10" fillId="5" borderId="6" xfId="1" applyNumberFormat="1" applyFont="1" applyFill="1" applyBorder="1" applyAlignment="1" applyProtection="1">
      <alignment horizontal="center"/>
      <protection hidden="1"/>
    </xf>
    <xf numFmtId="0" fontId="10" fillId="5" borderId="26" xfId="1" applyNumberFormat="1" applyFont="1" applyFill="1" applyBorder="1" applyAlignment="1" applyProtection="1">
      <alignment horizontal="center"/>
      <protection hidden="1"/>
    </xf>
    <xf numFmtId="0" fontId="10" fillId="5" borderId="6" xfId="1" applyNumberFormat="1" applyFont="1" applyFill="1" applyBorder="1" applyAlignment="1" applyProtection="1">
      <alignment horizontal="center" vertical="top"/>
      <protection hidden="1"/>
    </xf>
    <xf numFmtId="2" fontId="13" fillId="5" borderId="0" xfId="1" applyNumberFormat="1" applyFont="1" applyFill="1" applyBorder="1" applyAlignment="1" applyProtection="1">
      <alignment horizontal="center" vertical="center" wrapText="1"/>
      <protection hidden="1"/>
    </xf>
    <xf numFmtId="0" fontId="2" fillId="5" borderId="15" xfId="1" applyNumberFormat="1" applyFont="1" applyFill="1" applyBorder="1" applyAlignment="1" applyProtection="1">
      <alignment horizontal="center" vertical="distributed"/>
      <protection hidden="1"/>
    </xf>
    <xf numFmtId="0" fontId="2" fillId="5" borderId="9" xfId="1" applyNumberFormat="1" applyFont="1" applyFill="1" applyBorder="1" applyAlignment="1" applyProtection="1">
      <alignment horizontal="center" vertical="distributed"/>
      <protection hidden="1"/>
    </xf>
    <xf numFmtId="0" fontId="2" fillId="5" borderId="4" xfId="1" applyNumberFormat="1" applyFont="1" applyFill="1" applyBorder="1" applyAlignment="1" applyProtection="1">
      <alignment horizontal="center" vertical="distributed"/>
      <protection hidden="1"/>
    </xf>
    <xf numFmtId="169" fontId="4" fillId="5" borderId="0" xfId="1" applyFont="1" applyFill="1" applyBorder="1" applyAlignment="1" applyProtection="1">
      <alignment horizontal="center" vertical="center" wrapText="1"/>
      <protection hidden="1"/>
    </xf>
    <xf numFmtId="0" fontId="7" fillId="5" borderId="6" xfId="1" applyNumberFormat="1" applyFont="1" applyFill="1" applyBorder="1" applyAlignment="1" applyProtection="1">
      <alignment horizontal="center" wrapText="1"/>
      <protection hidden="1"/>
    </xf>
    <xf numFmtId="0" fontId="7" fillId="5" borderId="26" xfId="1" applyNumberFormat="1" applyFont="1" applyFill="1" applyBorder="1" applyAlignment="1" applyProtection="1">
      <alignment horizontal="center" wrapText="1"/>
      <protection hidden="1"/>
    </xf>
    <xf numFmtId="0" fontId="47" fillId="5" borderId="0" xfId="1" applyNumberFormat="1" applyFont="1" applyFill="1" applyBorder="1" applyAlignment="1" applyProtection="1">
      <alignment horizontal="center" vertical="center" wrapText="1"/>
      <protection hidden="1"/>
    </xf>
    <xf numFmtId="0" fontId="2" fillId="2" borderId="0" xfId="1" applyNumberFormat="1" applyFont="1" applyFill="1" applyAlignment="1" applyProtection="1">
      <alignment horizontal="center" wrapText="1"/>
      <protection hidden="1"/>
    </xf>
    <xf numFmtId="0" fontId="13" fillId="5" borderId="15" xfId="1" applyNumberFormat="1" applyFont="1" applyFill="1" applyBorder="1" applyAlignment="1" applyProtection="1">
      <alignment horizontal="center" wrapText="1"/>
      <protection hidden="1"/>
    </xf>
    <xf numFmtId="0" fontId="13" fillId="5" borderId="9" xfId="1" applyNumberFormat="1" applyFont="1" applyFill="1" applyBorder="1" applyAlignment="1" applyProtection="1">
      <alignment horizontal="center" wrapText="1"/>
      <protection hidden="1"/>
    </xf>
    <xf numFmtId="0" fontId="13" fillId="5" borderId="4" xfId="1" applyNumberFormat="1" applyFont="1" applyFill="1" applyBorder="1" applyAlignment="1" applyProtection="1">
      <alignment horizontal="center" wrapText="1"/>
      <protection hidden="1"/>
    </xf>
    <xf numFmtId="164" fontId="13" fillId="5" borderId="0" xfId="1" applyNumberFormat="1" applyFont="1" applyFill="1" applyBorder="1" applyAlignment="1" applyProtection="1">
      <alignment horizontal="center" vertical="center" wrapText="1"/>
      <protection hidden="1"/>
    </xf>
    <xf numFmtId="0" fontId="19" fillId="5" borderId="0" xfId="1" applyNumberFormat="1" applyFont="1" applyFill="1" applyBorder="1" applyAlignment="1" applyProtection="1">
      <alignment horizontal="center" vertical="center" wrapText="1"/>
      <protection hidden="1"/>
    </xf>
    <xf numFmtId="0" fontId="2" fillId="2" borderId="0" xfId="1" applyNumberFormat="1" applyFont="1" applyFill="1" applyBorder="1" applyAlignment="1" applyProtection="1">
      <alignment horizontal="center"/>
      <protection hidden="1"/>
    </xf>
    <xf numFmtId="0" fontId="7" fillId="2" borderId="0" xfId="1" applyNumberFormat="1" applyFont="1" applyFill="1" applyBorder="1" applyAlignment="1" applyProtection="1">
      <alignment horizontal="left"/>
      <protection hidden="1"/>
    </xf>
    <xf numFmtId="0" fontId="6" fillId="2" borderId="6" xfId="1" applyNumberFormat="1" applyFont="1" applyFill="1" applyBorder="1" applyAlignment="1" applyProtection="1">
      <alignment horizontal="center" vertical="center"/>
      <protection hidden="1"/>
    </xf>
    <xf numFmtId="0" fontId="0" fillId="6" borderId="13" xfId="1" applyNumberFormat="1" applyFont="1" applyFill="1" applyBorder="1" applyAlignment="1" applyProtection="1">
      <alignment horizontal="center"/>
      <protection locked="0"/>
    </xf>
    <xf numFmtId="164" fontId="13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10" fillId="5" borderId="0" xfId="1" applyNumberFormat="1" applyFont="1" applyFill="1" applyBorder="1" applyAlignment="1" applyProtection="1">
      <alignment vertical="top" wrapText="1"/>
      <protection hidden="1"/>
    </xf>
    <xf numFmtId="0" fontId="2" fillId="5" borderId="0" xfId="1" applyNumberFormat="1" applyFont="1" applyFill="1" applyBorder="1" applyAlignment="1" applyProtection="1">
      <alignment wrapText="1"/>
      <protection hidden="1"/>
    </xf>
    <xf numFmtId="0" fontId="2" fillId="2" borderId="13" xfId="1" applyNumberFormat="1" applyFont="1" applyFill="1" applyBorder="1" applyAlignment="1" applyProtection="1">
      <alignment horizontal="center"/>
      <protection hidden="1"/>
    </xf>
    <xf numFmtId="0" fontId="6" fillId="2" borderId="9" xfId="1" applyNumberFormat="1" applyFont="1" applyFill="1" applyBorder="1" applyAlignment="1" applyProtection="1">
      <alignment horizontal="center" vertical="top"/>
      <protection hidden="1"/>
    </xf>
    <xf numFmtId="0" fontId="6" fillId="5" borderId="0" xfId="1" applyNumberFormat="1" applyFont="1" applyFill="1" applyBorder="1" applyAlignment="1" applyProtection="1">
      <alignment vertical="top" wrapText="1"/>
      <protection hidden="1"/>
    </xf>
    <xf numFmtId="0" fontId="53" fillId="5" borderId="6" xfId="1" applyNumberFormat="1" applyFont="1" applyFill="1" applyBorder="1" applyAlignment="1" applyProtection="1">
      <alignment horizontal="center" vertical="top" wrapText="1"/>
      <protection hidden="1"/>
    </xf>
    <xf numFmtId="0" fontId="0" fillId="2" borderId="13" xfId="1" applyNumberFormat="1" applyFont="1" applyFill="1" applyBorder="1" applyAlignment="1" applyProtection="1">
      <alignment horizontal="center"/>
      <protection hidden="1"/>
    </xf>
    <xf numFmtId="0" fontId="2" fillId="7" borderId="0" xfId="1" applyNumberFormat="1" applyFont="1" applyFill="1" applyBorder="1" applyAlignment="1" applyProtection="1">
      <alignment wrapText="1"/>
      <protection locked="0"/>
    </xf>
    <xf numFmtId="0" fontId="10" fillId="2" borderId="13" xfId="1" applyNumberFormat="1" applyFont="1" applyFill="1" applyBorder="1" applyAlignment="1" applyProtection="1">
      <alignment horizontal="center" wrapText="1"/>
      <protection hidden="1"/>
    </xf>
    <xf numFmtId="0" fontId="0" fillId="2" borderId="6" xfId="1" applyNumberFormat="1" applyFont="1" applyFill="1" applyBorder="1" applyAlignment="1" applyProtection="1">
      <alignment horizontal="center" vertical="top" wrapText="1"/>
      <protection hidden="1"/>
    </xf>
    <xf numFmtId="0" fontId="0" fillId="2" borderId="13" xfId="1" applyNumberFormat="1" applyFont="1" applyFill="1" applyBorder="1" applyAlignment="1" applyProtection="1">
      <alignment horizontal="center"/>
      <protection hidden="1"/>
    </xf>
    <xf numFmtId="0" fontId="6" fillId="2" borderId="0" xfId="1" applyNumberFormat="1" applyFont="1" applyFill="1" applyAlignment="1" applyProtection="1">
      <alignment horizontal="center" vertical="top"/>
      <protection hidden="1"/>
    </xf>
    <xf numFmtId="0" fontId="0" fillId="7" borderId="0" xfId="1" applyNumberFormat="1" applyFont="1" applyFill="1" applyAlignment="1" applyProtection="1">
      <protection hidden="1"/>
    </xf>
    <xf numFmtId="0" fontId="16" fillId="7" borderId="0" xfId="1" applyNumberFormat="1" applyFont="1" applyFill="1" applyAlignment="1" applyProtection="1">
      <protection hidden="1"/>
    </xf>
  </cellXfs>
  <cellStyles count="5">
    <cellStyle name="Custom - Modelo8" xfId="1"/>
    <cellStyle name="Euro" xfId="2"/>
    <cellStyle name="Millares" xfId="3" builtinId="3"/>
    <cellStyle name="Moneda" xfId="4" builtinId="4"/>
    <cellStyle name="Normal" xfId="0" builtinId="0"/>
  </cellStyles>
  <dxfs count="1">
    <dxf>
      <font>
        <b/>
        <i val="0"/>
        <condense val="0"/>
        <extend val="0"/>
      </font>
      <fill>
        <patternFill>
          <bgColor indexed="6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1.png@01D4ABF1.B8A6BC70" TargetMode="Externa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cid:image001.png@01D4ABF1.B8A6BC70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11906</xdr:colOff>
      <xdr:row>1</xdr:row>
      <xdr:rowOff>0</xdr:rowOff>
    </xdr:from>
    <xdr:to>
      <xdr:col>5</xdr:col>
      <xdr:colOff>35718</xdr:colOff>
      <xdr:row>1</xdr:row>
      <xdr:rowOff>732694</xdr:rowOff>
    </xdr:to>
    <xdr:pic>
      <xdr:nvPicPr>
        <xdr:cNvPr id="3" name="Imagen 10" descr="cid:image001.png@01D4ABF1.B8A6BC70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0969" y="35719"/>
          <a:ext cx="4357687" cy="7326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23812</xdr:colOff>
      <xdr:row>1</xdr:row>
      <xdr:rowOff>23812</xdr:rowOff>
    </xdr:from>
    <xdr:to>
      <xdr:col>3</xdr:col>
      <xdr:colOff>904874</xdr:colOff>
      <xdr:row>1</xdr:row>
      <xdr:rowOff>738187</xdr:rowOff>
    </xdr:to>
    <xdr:pic>
      <xdr:nvPicPr>
        <xdr:cNvPr id="2" name="Imagen 10" descr="cid:image001.png@01D4ABF1.B8A6BC70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59531"/>
          <a:ext cx="4417218" cy="714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SFP\Desktop\EAD2011Vobo\Evaluacion%20Anual%20D%20&#193;REA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SFP\Desktop\EAD2011Vobo\Evaluacion%20Anual%20DGA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SFP\Desktop\EAD2011Vobo\Evaluaci&#243;n%20Anual%20D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tas Individuales"/>
      <sheetName val="ACT.EXT."/>
      <sheetName val="eap-SUPERIOR"/>
      <sheetName val="eap-SUP-DESARROLLO"/>
      <sheetName val="eap-Otro Factor a Evaluar"/>
      <sheetName val="eap-JEFE"/>
      <sheetName val="Metas Colectivas"/>
      <sheetName val="APOR.DEST."/>
      <sheetName val="eap-AUTO"/>
      <sheetName val="tablas de calculo"/>
      <sheetName val="Resumen persona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1">
          <cell r="BH1" t="b">
            <v>1</v>
          </cell>
        </row>
        <row r="29">
          <cell r="K29" t="b">
            <v>1</v>
          </cell>
        </row>
      </sheetData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CIFM"/>
      <sheetName val="ACT.EXT."/>
      <sheetName val="vcai-SUPERIOR"/>
      <sheetName val="eap-SUP-DESARROLLO"/>
      <sheetName val="vcai-CAPACITACIÓN"/>
      <sheetName val="vcai-3° EVALUADOR"/>
      <sheetName val="VCCOR"/>
      <sheetName val="vcai-AUTO"/>
      <sheetName val="APOR.DEST."/>
      <sheetName val="Resumen personal"/>
      <sheetName val="tablas de calcul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46">
          <cell r="AB46" t="b">
            <v>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CIFM"/>
      <sheetName val="ACT.EXT."/>
      <sheetName val="vcai-SUPERIOR"/>
      <sheetName val="vcai-DESARROLLO"/>
      <sheetName val="vcai-CAPACITACION"/>
      <sheetName val="vcai-3°EVALUADOR"/>
      <sheetName val="VCCOGR"/>
      <sheetName val="vcai-AUTO"/>
      <sheetName val="APOR.DEST."/>
      <sheetName val="Resumen personal"/>
      <sheetName val="tablas de calcul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46">
          <cell r="AI46" t="b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IU152"/>
  <sheetViews>
    <sheetView showGridLines="0" tabSelected="1" zoomScale="80" zoomScaleNormal="80" zoomScaleSheetLayoutView="50" workbookViewId="0"/>
  </sheetViews>
  <sheetFormatPr baseColWidth="10" defaultColWidth="0" defaultRowHeight="14.25" customHeight="1" zeroHeight="1" x14ac:dyDescent="0.2"/>
  <cols>
    <col min="1" max="1" width="1.7109375" style="95" customWidth="1"/>
    <col min="2" max="2" width="16" style="5" customWidth="1"/>
    <col min="3" max="3" width="17.28515625" style="5" customWidth="1"/>
    <col min="4" max="4" width="13.7109375" style="5" customWidth="1"/>
    <col min="5" max="5" width="17.85546875" style="5" customWidth="1"/>
    <col min="6" max="6" width="11" style="5" customWidth="1"/>
    <col min="7" max="7" width="25.140625" style="5" customWidth="1"/>
    <col min="8" max="8" width="24.5703125" style="5" customWidth="1"/>
    <col min="9" max="9" width="27.42578125" style="5" customWidth="1"/>
    <col min="10" max="10" width="25.140625" style="5" customWidth="1"/>
    <col min="11" max="11" width="17.140625" style="5" customWidth="1"/>
    <col min="12" max="12" width="1.7109375" style="95" customWidth="1"/>
    <col min="13" max="255" width="11.42578125" style="5" hidden="1" customWidth="1"/>
    <col min="256" max="16384" width="14.42578125" style="5" hidden="1"/>
  </cols>
  <sheetData>
    <row r="1" spans="1:62" ht="3" customHeight="1" x14ac:dyDescent="0.2">
      <c r="B1" s="791"/>
      <c r="C1" s="791"/>
      <c r="D1" s="791"/>
      <c r="E1" s="791"/>
      <c r="F1" s="791"/>
      <c r="G1" s="791"/>
      <c r="H1" s="791"/>
      <c r="I1" s="791"/>
      <c r="J1" s="791"/>
      <c r="K1" s="791"/>
      <c r="L1" s="792"/>
    </row>
    <row r="2" spans="1:62" ht="59.25" customHeight="1" x14ac:dyDescent="0.2">
      <c r="B2" s="791"/>
      <c r="C2" s="791"/>
      <c r="D2" s="791"/>
      <c r="E2" s="791"/>
      <c r="F2" s="791"/>
      <c r="G2" s="791"/>
      <c r="H2" s="791"/>
      <c r="I2" s="791"/>
      <c r="J2" s="791"/>
      <c r="K2" s="791"/>
    </row>
    <row r="3" spans="1:62" ht="3" customHeight="1" x14ac:dyDescent="0.2">
      <c r="B3" s="791"/>
      <c r="C3" s="791"/>
      <c r="D3" s="791"/>
      <c r="E3" s="791"/>
      <c r="F3" s="791"/>
      <c r="G3" s="791"/>
      <c r="H3" s="791"/>
      <c r="I3" s="791"/>
      <c r="J3" s="791"/>
      <c r="K3" s="791"/>
      <c r="L3" s="792"/>
    </row>
    <row r="4" spans="1:62" s="70" customFormat="1" ht="17.25" customHeight="1" x14ac:dyDescent="0.2">
      <c r="A4" s="95"/>
      <c r="B4" s="462" t="s">
        <v>182</v>
      </c>
      <c r="C4" s="463"/>
      <c r="D4" s="463"/>
      <c r="E4" s="463"/>
      <c r="F4" s="463"/>
      <c r="G4" s="463"/>
      <c r="H4" s="463"/>
      <c r="I4" s="463"/>
      <c r="J4" s="463"/>
      <c r="K4" s="464"/>
      <c r="L4" s="95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66"/>
      <c r="AH4" s="66"/>
      <c r="AI4" s="66"/>
      <c r="AJ4" s="66"/>
      <c r="AK4" s="66"/>
      <c r="AL4" s="66"/>
      <c r="AM4" s="66"/>
      <c r="AN4" s="66"/>
      <c r="AO4" s="66"/>
      <c r="AP4" s="66"/>
      <c r="AQ4" s="66"/>
      <c r="AR4" s="66"/>
      <c r="AS4" s="66"/>
      <c r="AT4" s="66"/>
      <c r="AU4" s="66"/>
      <c r="AV4" s="66"/>
      <c r="AW4" s="66"/>
      <c r="AX4" s="66"/>
      <c r="AY4" s="66"/>
      <c r="AZ4" s="66"/>
      <c r="BA4" s="66"/>
      <c r="BB4" s="66"/>
      <c r="BC4" s="66"/>
      <c r="BD4" s="66"/>
      <c r="BE4" s="66"/>
      <c r="BF4" s="66"/>
      <c r="BG4" s="66"/>
      <c r="BH4" s="66"/>
      <c r="BI4" s="66"/>
      <c r="BJ4" s="66"/>
    </row>
    <row r="5" spans="1:62" s="70" customFormat="1" ht="3" customHeight="1" x14ac:dyDescent="0.2">
      <c r="A5" s="95"/>
      <c r="B5" s="109"/>
      <c r="C5" s="109"/>
      <c r="D5" s="109"/>
      <c r="E5" s="109"/>
      <c r="F5" s="109"/>
      <c r="G5" s="109"/>
      <c r="H5" s="109"/>
      <c r="I5" s="109"/>
      <c r="J5" s="109"/>
      <c r="K5" s="109"/>
      <c r="L5" s="95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  <c r="AA5" s="66"/>
      <c r="AB5" s="66"/>
      <c r="AC5" s="66"/>
      <c r="AD5" s="66"/>
      <c r="AE5" s="66"/>
      <c r="AF5" s="66"/>
      <c r="AG5" s="66"/>
      <c r="AH5" s="66"/>
      <c r="AI5" s="66"/>
      <c r="AJ5" s="66"/>
      <c r="AK5" s="66"/>
      <c r="AL5" s="66"/>
      <c r="AM5" s="66"/>
      <c r="AN5" s="66"/>
      <c r="AO5" s="66"/>
      <c r="AP5" s="66"/>
      <c r="AQ5" s="66"/>
      <c r="AR5" s="66"/>
      <c r="AS5" s="66"/>
      <c r="AT5" s="66"/>
      <c r="AU5" s="66"/>
      <c r="AV5" s="66"/>
      <c r="AW5" s="66"/>
      <c r="AX5" s="66"/>
      <c r="AY5" s="66"/>
      <c r="AZ5" s="66"/>
      <c r="BA5" s="66"/>
      <c r="BB5" s="66"/>
      <c r="BC5" s="66"/>
      <c r="BD5" s="66"/>
      <c r="BE5" s="66"/>
      <c r="BF5" s="66"/>
      <c r="BG5" s="66"/>
      <c r="BH5" s="66"/>
      <c r="BI5" s="66"/>
      <c r="BJ5" s="66"/>
    </row>
    <row r="6" spans="1:62" s="70" customFormat="1" ht="30" customHeight="1" x14ac:dyDescent="0.2">
      <c r="A6" s="95"/>
      <c r="B6" s="455"/>
      <c r="C6" s="456"/>
      <c r="D6" s="456"/>
      <c r="E6" s="457"/>
      <c r="F6" s="118"/>
      <c r="G6" s="318"/>
      <c r="H6" s="119"/>
      <c r="I6" s="183"/>
      <c r="J6" s="119"/>
      <c r="K6" s="112"/>
      <c r="L6" s="95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  <c r="Z6" s="66"/>
      <c r="AA6" s="66"/>
      <c r="AB6" s="66"/>
      <c r="AC6" s="66"/>
      <c r="AD6" s="66"/>
      <c r="AE6" s="66"/>
      <c r="AF6" s="66"/>
      <c r="AG6" s="66"/>
      <c r="AH6" s="66"/>
      <c r="AI6" s="66"/>
      <c r="AJ6" s="66"/>
      <c r="AK6" s="66"/>
      <c r="AL6" s="66"/>
      <c r="AM6" s="66"/>
      <c r="AN6" s="66"/>
      <c r="AO6" s="66"/>
      <c r="AP6" s="66"/>
      <c r="AQ6" s="66"/>
      <c r="AR6" s="66"/>
      <c r="AS6" s="66"/>
      <c r="AT6" s="66"/>
      <c r="AU6" s="66"/>
      <c r="AV6" s="66"/>
      <c r="AW6" s="66"/>
      <c r="AX6" s="66"/>
      <c r="AY6" s="66"/>
      <c r="AZ6" s="66"/>
      <c r="BA6" s="66"/>
      <c r="BB6" s="66"/>
      <c r="BC6" s="66"/>
      <c r="BD6" s="66"/>
      <c r="BE6" s="66"/>
      <c r="BF6" s="66"/>
      <c r="BG6" s="66"/>
      <c r="BH6" s="66"/>
      <c r="BI6" s="66"/>
      <c r="BJ6" s="66"/>
    </row>
    <row r="7" spans="1:62" s="70" customFormat="1" ht="12" customHeight="1" x14ac:dyDescent="0.2">
      <c r="A7" s="95"/>
      <c r="B7" s="458" t="s">
        <v>149</v>
      </c>
      <c r="C7" s="459"/>
      <c r="D7" s="459"/>
      <c r="E7" s="459"/>
      <c r="F7" s="111"/>
      <c r="G7" s="116" t="s">
        <v>150</v>
      </c>
      <c r="H7" s="115"/>
      <c r="I7" s="116" t="s">
        <v>151</v>
      </c>
      <c r="J7" s="115"/>
      <c r="K7" s="117" t="s">
        <v>152</v>
      </c>
      <c r="L7" s="95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  <c r="Z7" s="66"/>
      <c r="AA7" s="66"/>
      <c r="AB7" s="66"/>
      <c r="AC7" s="66"/>
      <c r="AD7" s="66"/>
      <c r="AE7" s="66"/>
      <c r="AF7" s="66"/>
      <c r="AG7" s="66"/>
      <c r="AH7" s="66"/>
      <c r="AI7" s="66"/>
      <c r="AJ7" s="66"/>
      <c r="AK7" s="66"/>
      <c r="AL7" s="66"/>
      <c r="AM7" s="66"/>
      <c r="AN7" s="66"/>
      <c r="AO7" s="66"/>
      <c r="AP7" s="66"/>
      <c r="AQ7" s="66"/>
      <c r="AR7" s="66"/>
      <c r="AS7" s="66"/>
      <c r="AT7" s="66"/>
      <c r="AU7" s="66"/>
      <c r="AV7" s="66"/>
      <c r="AW7" s="66"/>
      <c r="AX7" s="66"/>
      <c r="AY7" s="66"/>
      <c r="AZ7" s="66"/>
      <c r="BA7" s="66"/>
      <c r="BB7" s="66"/>
      <c r="BC7" s="66"/>
      <c r="BD7" s="66"/>
      <c r="BE7" s="66"/>
      <c r="BF7" s="66"/>
      <c r="BG7" s="66"/>
      <c r="BH7" s="66"/>
      <c r="BI7" s="66"/>
      <c r="BJ7" s="66"/>
    </row>
    <row r="8" spans="1:62" s="70" customFormat="1" ht="46.5" customHeight="1" x14ac:dyDescent="0.2">
      <c r="A8" s="95"/>
      <c r="B8" s="460"/>
      <c r="C8" s="420"/>
      <c r="D8" s="420"/>
      <c r="E8" s="461"/>
      <c r="F8" s="113"/>
      <c r="G8" s="419"/>
      <c r="H8" s="420"/>
      <c r="I8" s="420"/>
      <c r="J8" s="420"/>
      <c r="K8" s="421"/>
      <c r="L8" s="95"/>
      <c r="M8" s="66"/>
      <c r="N8" s="66"/>
      <c r="O8" s="66"/>
      <c r="P8" s="66"/>
      <c r="Q8" s="66"/>
      <c r="R8" s="66"/>
      <c r="S8" s="66"/>
      <c r="T8" s="66"/>
      <c r="U8" s="66"/>
      <c r="V8" s="66"/>
      <c r="W8" s="66"/>
      <c r="X8" s="66"/>
      <c r="Y8" s="66"/>
      <c r="Z8" s="66"/>
      <c r="AA8" s="66"/>
      <c r="AB8" s="66"/>
      <c r="AC8" s="66"/>
      <c r="AD8" s="66"/>
      <c r="AE8" s="66"/>
      <c r="AF8" s="66"/>
      <c r="AG8" s="66"/>
      <c r="AH8" s="66"/>
      <c r="AI8" s="66"/>
      <c r="AJ8" s="66"/>
      <c r="AK8" s="66"/>
      <c r="AL8" s="66"/>
      <c r="AM8" s="66"/>
      <c r="AN8" s="66"/>
      <c r="AO8" s="66"/>
      <c r="AP8" s="66"/>
      <c r="AQ8" s="66"/>
      <c r="AR8" s="66"/>
      <c r="AS8" s="66"/>
      <c r="AT8" s="66"/>
      <c r="AU8" s="66"/>
      <c r="AV8" s="66"/>
      <c r="AW8" s="66"/>
      <c r="AX8" s="66"/>
      <c r="AY8" s="66"/>
      <c r="AZ8" s="66"/>
      <c r="BA8" s="66"/>
      <c r="BB8" s="66"/>
      <c r="BC8" s="66"/>
      <c r="BD8" s="66"/>
      <c r="BE8" s="66"/>
      <c r="BF8" s="66"/>
      <c r="BG8" s="66"/>
      <c r="BH8" s="66"/>
      <c r="BI8" s="66"/>
      <c r="BJ8" s="66"/>
    </row>
    <row r="9" spans="1:62" s="70" customFormat="1" ht="10.5" customHeight="1" x14ac:dyDescent="0.2">
      <c r="A9" s="95"/>
      <c r="B9" s="458" t="s">
        <v>153</v>
      </c>
      <c r="C9" s="459"/>
      <c r="D9" s="459"/>
      <c r="E9" s="459"/>
      <c r="F9" s="111"/>
      <c r="G9" s="422" t="s">
        <v>154</v>
      </c>
      <c r="H9" s="422"/>
      <c r="I9" s="422"/>
      <c r="J9" s="422"/>
      <c r="K9" s="423"/>
      <c r="L9" s="95"/>
      <c r="M9" s="66"/>
      <c r="N9" s="66"/>
      <c r="O9" s="66"/>
      <c r="P9" s="66"/>
      <c r="Q9" s="66"/>
      <c r="R9" s="66"/>
      <c r="S9" s="66"/>
      <c r="T9" s="66"/>
      <c r="U9" s="66"/>
      <c r="V9" s="66"/>
      <c r="W9" s="66"/>
      <c r="X9" s="66"/>
      <c r="Y9" s="66"/>
      <c r="Z9" s="66"/>
      <c r="AA9" s="66"/>
      <c r="AB9" s="66"/>
      <c r="AC9" s="66"/>
      <c r="AD9" s="66"/>
      <c r="AE9" s="66"/>
      <c r="AF9" s="66"/>
      <c r="AG9" s="66"/>
      <c r="AH9" s="66"/>
      <c r="AI9" s="66"/>
      <c r="AJ9" s="66"/>
      <c r="AK9" s="66"/>
      <c r="AL9" s="66"/>
      <c r="AM9" s="66"/>
      <c r="AN9" s="66"/>
      <c r="AO9" s="66"/>
      <c r="AP9" s="66"/>
      <c r="AQ9" s="66"/>
      <c r="AR9" s="66"/>
      <c r="AS9" s="66"/>
      <c r="AT9" s="66"/>
      <c r="AU9" s="66"/>
      <c r="AV9" s="66"/>
      <c r="AW9" s="66"/>
      <c r="AX9" s="66"/>
      <c r="AY9" s="66"/>
      <c r="AZ9" s="66"/>
      <c r="BA9" s="66"/>
      <c r="BB9" s="66"/>
      <c r="BC9" s="66"/>
      <c r="BD9" s="66"/>
      <c r="BE9" s="66"/>
      <c r="BF9" s="66"/>
      <c r="BG9" s="66"/>
      <c r="BH9" s="66"/>
      <c r="BI9" s="66"/>
      <c r="BJ9" s="66"/>
    </row>
    <row r="10" spans="1:62" s="70" customFormat="1" ht="30" customHeight="1" x14ac:dyDescent="0.2">
      <c r="A10" s="95"/>
      <c r="B10" s="460"/>
      <c r="C10" s="420"/>
      <c r="D10" s="420"/>
      <c r="E10" s="420"/>
      <c r="F10" s="420"/>
      <c r="G10" s="420"/>
      <c r="H10" s="420"/>
      <c r="I10" s="420"/>
      <c r="J10" s="420"/>
      <c r="K10" s="421"/>
      <c r="L10" s="95"/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66"/>
      <c r="AF10" s="66"/>
      <c r="AG10" s="66"/>
      <c r="AH10" s="66"/>
      <c r="AI10" s="66"/>
      <c r="AJ10" s="66"/>
      <c r="AK10" s="66"/>
      <c r="AL10" s="66"/>
      <c r="AM10" s="66"/>
      <c r="AN10" s="66"/>
      <c r="AO10" s="66"/>
      <c r="AP10" s="66"/>
      <c r="AQ10" s="66"/>
      <c r="AR10" s="66"/>
      <c r="AS10" s="66"/>
      <c r="AT10" s="66"/>
      <c r="AU10" s="66"/>
      <c r="AV10" s="66"/>
      <c r="AW10" s="66"/>
      <c r="AX10" s="66"/>
      <c r="AY10" s="66"/>
      <c r="AZ10" s="66"/>
      <c r="BA10" s="66"/>
      <c r="BB10" s="66"/>
      <c r="BC10" s="66"/>
      <c r="BD10" s="66"/>
      <c r="BE10" s="66"/>
      <c r="BF10" s="66"/>
      <c r="BG10" s="66"/>
      <c r="BH10" s="66"/>
      <c r="BI10" s="66"/>
      <c r="BJ10" s="66"/>
    </row>
    <row r="11" spans="1:62" s="70" customFormat="1" ht="10.5" customHeight="1" x14ac:dyDescent="0.2">
      <c r="A11" s="95"/>
      <c r="B11" s="465" t="s">
        <v>155</v>
      </c>
      <c r="C11" s="466"/>
      <c r="D11" s="466"/>
      <c r="E11" s="466"/>
      <c r="F11" s="466"/>
      <c r="G11" s="466"/>
      <c r="H11" s="466"/>
      <c r="I11" s="466"/>
      <c r="J11" s="466"/>
      <c r="K11" s="467"/>
      <c r="L11" s="95"/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G11" s="66"/>
      <c r="AH11" s="66"/>
      <c r="AI11" s="66"/>
      <c r="AJ11" s="66"/>
      <c r="AK11" s="66"/>
      <c r="AL11" s="66"/>
      <c r="AM11" s="66"/>
      <c r="AN11" s="66"/>
      <c r="AO11" s="66"/>
      <c r="AP11" s="66"/>
      <c r="AQ11" s="66"/>
      <c r="AR11" s="66"/>
      <c r="AS11" s="66"/>
      <c r="AT11" s="66"/>
      <c r="AU11" s="66"/>
      <c r="AV11" s="66"/>
      <c r="AW11" s="66"/>
      <c r="AX11" s="66"/>
      <c r="AY11" s="66"/>
      <c r="AZ11" s="66"/>
      <c r="BA11" s="66"/>
      <c r="BB11" s="66"/>
      <c r="BC11" s="66"/>
      <c r="BD11" s="66"/>
      <c r="BE11" s="66"/>
      <c r="BF11" s="66"/>
      <c r="BG11" s="66"/>
      <c r="BH11" s="66"/>
      <c r="BI11" s="66"/>
      <c r="BJ11" s="66"/>
    </row>
    <row r="12" spans="1:62" s="70" customFormat="1" ht="30" customHeight="1" x14ac:dyDescent="0.2">
      <c r="A12" s="95"/>
      <c r="B12" s="468"/>
      <c r="C12" s="469"/>
      <c r="D12" s="469"/>
      <c r="E12" s="469"/>
      <c r="F12" s="469"/>
      <c r="G12" s="469"/>
      <c r="H12" s="469"/>
      <c r="I12" s="469"/>
      <c r="J12" s="469"/>
      <c r="K12" s="470"/>
      <c r="L12" s="95"/>
      <c r="M12" s="66"/>
      <c r="N12" s="66"/>
      <c r="O12" s="66"/>
      <c r="P12" s="66"/>
      <c r="Q12" s="66"/>
      <c r="R12" s="66"/>
      <c r="S12" s="66"/>
      <c r="T12" s="66"/>
      <c r="U12" s="66"/>
      <c r="V12" s="66"/>
      <c r="W12" s="66"/>
      <c r="X12" s="66"/>
      <c r="Y12" s="66"/>
      <c r="Z12" s="66"/>
      <c r="AA12" s="66"/>
      <c r="AB12" s="66"/>
      <c r="AC12" s="66"/>
      <c r="AD12" s="66"/>
      <c r="AE12" s="66"/>
      <c r="AF12" s="66"/>
      <c r="AG12" s="66"/>
      <c r="AH12" s="66"/>
      <c r="AI12" s="66"/>
      <c r="AJ12" s="66"/>
      <c r="AK12" s="66"/>
      <c r="AL12" s="66"/>
      <c r="AM12" s="66"/>
      <c r="AN12" s="66"/>
      <c r="AO12" s="66"/>
      <c r="AP12" s="66"/>
      <c r="AQ12" s="66"/>
      <c r="AR12" s="66"/>
      <c r="AS12" s="66"/>
      <c r="AT12" s="66"/>
      <c r="AU12" s="66"/>
      <c r="AV12" s="66"/>
      <c r="AW12" s="66"/>
      <c r="AX12" s="66"/>
      <c r="AY12" s="66"/>
      <c r="AZ12" s="66"/>
      <c r="BA12" s="66"/>
      <c r="BB12" s="66"/>
      <c r="BC12" s="66"/>
      <c r="BD12" s="66"/>
      <c r="BE12" s="66"/>
      <c r="BF12" s="66"/>
      <c r="BG12" s="66"/>
      <c r="BH12" s="66"/>
      <c r="BI12" s="66"/>
      <c r="BJ12" s="66"/>
    </row>
    <row r="13" spans="1:62" s="70" customFormat="1" ht="10.5" customHeight="1" x14ac:dyDescent="0.2">
      <c r="A13" s="95"/>
      <c r="B13" s="471" t="s">
        <v>156</v>
      </c>
      <c r="C13" s="472"/>
      <c r="D13" s="472"/>
      <c r="E13" s="472"/>
      <c r="F13" s="472"/>
      <c r="G13" s="472"/>
      <c r="H13" s="472"/>
      <c r="I13" s="472"/>
      <c r="J13" s="472"/>
      <c r="K13" s="473"/>
      <c r="L13" s="95"/>
      <c r="M13" s="66"/>
      <c r="N13" s="66"/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66"/>
      <c r="AH13" s="66"/>
      <c r="AI13" s="66"/>
      <c r="AJ13" s="66"/>
      <c r="AK13" s="66"/>
      <c r="AL13" s="66"/>
      <c r="AM13" s="66"/>
      <c r="AN13" s="66"/>
      <c r="AO13" s="66"/>
      <c r="AP13" s="66"/>
      <c r="AQ13" s="66"/>
      <c r="AR13" s="66"/>
      <c r="AS13" s="66"/>
      <c r="AT13" s="66"/>
      <c r="AU13" s="66"/>
      <c r="AV13" s="66"/>
      <c r="AW13" s="66"/>
      <c r="AX13" s="66"/>
      <c r="AY13" s="66"/>
      <c r="AZ13" s="66"/>
      <c r="BA13" s="66"/>
      <c r="BB13" s="66"/>
      <c r="BC13" s="66"/>
      <c r="BD13" s="66"/>
      <c r="BE13" s="66"/>
      <c r="BF13" s="66"/>
      <c r="BG13" s="66"/>
      <c r="BH13" s="66"/>
      <c r="BI13" s="66"/>
      <c r="BJ13" s="66"/>
    </row>
    <row r="14" spans="1:62" s="70" customFormat="1" ht="2.4500000000000002" customHeight="1" x14ac:dyDescent="0.2">
      <c r="A14" s="95"/>
      <c r="B14" s="101"/>
      <c r="C14" s="101"/>
      <c r="D14" s="101"/>
      <c r="E14" s="101"/>
      <c r="F14" s="101"/>
      <c r="G14" s="101"/>
      <c r="H14" s="101"/>
      <c r="I14" s="101"/>
      <c r="J14" s="101"/>
      <c r="K14" s="101"/>
      <c r="L14" s="95"/>
      <c r="M14" s="66"/>
      <c r="N14" s="66"/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66"/>
      <c r="AI14" s="66"/>
      <c r="AJ14" s="66"/>
      <c r="AK14" s="66"/>
      <c r="AL14" s="66"/>
      <c r="AM14" s="66"/>
      <c r="AN14" s="66"/>
      <c r="AO14" s="66"/>
      <c r="AP14" s="66"/>
      <c r="AQ14" s="66"/>
      <c r="AR14" s="66"/>
      <c r="AS14" s="66"/>
      <c r="AT14" s="66"/>
      <c r="AU14" s="66"/>
      <c r="AV14" s="66"/>
      <c r="AW14" s="66"/>
      <c r="AX14" s="66"/>
      <c r="AY14" s="66"/>
      <c r="AZ14" s="66"/>
      <c r="BA14" s="66"/>
      <c r="BB14" s="66"/>
      <c r="BC14" s="66"/>
      <c r="BD14" s="66"/>
      <c r="BE14" s="66"/>
      <c r="BF14" s="66"/>
      <c r="BG14" s="66"/>
      <c r="BH14" s="66"/>
      <c r="BI14" s="66"/>
      <c r="BJ14" s="66"/>
    </row>
    <row r="15" spans="1:62" ht="24.95" customHeight="1" x14ac:dyDescent="0.2">
      <c r="B15" s="429" t="s">
        <v>157</v>
      </c>
      <c r="C15" s="430"/>
      <c r="D15" s="430"/>
      <c r="E15" s="430"/>
      <c r="F15" s="431"/>
      <c r="G15" s="426" t="s">
        <v>18</v>
      </c>
      <c r="H15" s="427"/>
      <c r="I15" s="427"/>
      <c r="J15" s="427"/>
      <c r="K15" s="428"/>
      <c r="L15" s="441"/>
    </row>
    <row r="16" spans="1:62" ht="24.95" customHeight="1" x14ac:dyDescent="0.2">
      <c r="B16" s="432"/>
      <c r="C16" s="433"/>
      <c r="D16" s="433"/>
      <c r="E16" s="433"/>
      <c r="F16" s="434"/>
      <c r="G16" s="209" t="s">
        <v>158</v>
      </c>
      <c r="H16" s="209" t="s">
        <v>14</v>
      </c>
      <c r="I16" s="209" t="s">
        <v>159</v>
      </c>
      <c r="J16" s="209" t="s">
        <v>160</v>
      </c>
      <c r="K16" s="424" t="s">
        <v>68</v>
      </c>
      <c r="L16" s="441"/>
    </row>
    <row r="17" spans="1:12" s="71" customFormat="1" ht="123.95" customHeight="1" x14ac:dyDescent="0.2">
      <c r="A17" s="96"/>
      <c r="B17" s="418"/>
      <c r="C17" s="418"/>
      <c r="D17" s="418"/>
      <c r="E17" s="418"/>
      <c r="F17" s="418"/>
      <c r="G17" s="210" t="s">
        <v>161</v>
      </c>
      <c r="H17" s="192"/>
      <c r="I17" s="192"/>
      <c r="J17" s="193"/>
      <c r="K17" s="425"/>
      <c r="L17" s="96"/>
    </row>
    <row r="18" spans="1:12" ht="21.75" customHeight="1" x14ac:dyDescent="0.2">
      <c r="B18" s="449" t="s">
        <v>16</v>
      </c>
      <c r="C18" s="450"/>
      <c r="D18" s="14"/>
      <c r="E18" s="211" t="s">
        <v>17</v>
      </c>
      <c r="F18" s="778"/>
      <c r="G18" s="4"/>
      <c r="H18" s="4"/>
      <c r="I18" s="4"/>
      <c r="J18" s="4"/>
      <c r="K18" s="4"/>
    </row>
    <row r="19" spans="1:12" ht="24.95" customHeight="1" x14ac:dyDescent="0.2">
      <c r="B19" s="429" t="s">
        <v>162</v>
      </c>
      <c r="C19" s="430"/>
      <c r="D19" s="430"/>
      <c r="E19" s="430"/>
      <c r="F19" s="431"/>
      <c r="G19" s="426" t="s">
        <v>18</v>
      </c>
      <c r="H19" s="427"/>
      <c r="I19" s="427"/>
      <c r="J19" s="427"/>
      <c r="K19" s="428"/>
    </row>
    <row r="20" spans="1:12" ht="24.95" customHeight="1" x14ac:dyDescent="0.2">
      <c r="B20" s="446"/>
      <c r="C20" s="447"/>
      <c r="D20" s="447"/>
      <c r="E20" s="447"/>
      <c r="F20" s="448"/>
      <c r="G20" s="209" t="s">
        <v>158</v>
      </c>
      <c r="H20" s="209" t="s">
        <v>14</v>
      </c>
      <c r="I20" s="209" t="s">
        <v>159</v>
      </c>
      <c r="J20" s="209" t="s">
        <v>160</v>
      </c>
      <c r="K20" s="424" t="s">
        <v>68</v>
      </c>
    </row>
    <row r="21" spans="1:12" ht="124.5" customHeight="1" x14ac:dyDescent="0.2">
      <c r="B21" s="418"/>
      <c r="C21" s="418"/>
      <c r="D21" s="418"/>
      <c r="E21" s="418"/>
      <c r="F21" s="418"/>
      <c r="G21" s="210" t="s">
        <v>161</v>
      </c>
      <c r="H21" s="192"/>
      <c r="I21" s="192"/>
      <c r="J21" s="193"/>
      <c r="K21" s="425"/>
    </row>
    <row r="22" spans="1:12" ht="21.75" customHeight="1" x14ac:dyDescent="0.2">
      <c r="B22" s="449" t="s">
        <v>16</v>
      </c>
      <c r="C22" s="450"/>
      <c r="D22" s="14"/>
      <c r="E22" s="211" t="s">
        <v>17</v>
      </c>
      <c r="F22" s="778"/>
      <c r="G22" s="4"/>
      <c r="H22" s="4"/>
      <c r="I22" s="4"/>
      <c r="J22" s="4"/>
      <c r="K22" s="93"/>
    </row>
    <row r="23" spans="1:12" ht="24.95" customHeight="1" x14ac:dyDescent="0.2">
      <c r="B23" s="429" t="s">
        <v>163</v>
      </c>
      <c r="C23" s="430"/>
      <c r="D23" s="430"/>
      <c r="E23" s="430"/>
      <c r="F23" s="431"/>
      <c r="G23" s="426" t="s">
        <v>18</v>
      </c>
      <c r="H23" s="427"/>
      <c r="I23" s="427"/>
      <c r="J23" s="427"/>
      <c r="K23" s="428"/>
    </row>
    <row r="24" spans="1:12" ht="24.95" customHeight="1" x14ac:dyDescent="0.2">
      <c r="B24" s="432"/>
      <c r="C24" s="433"/>
      <c r="D24" s="433"/>
      <c r="E24" s="433"/>
      <c r="F24" s="434"/>
      <c r="G24" s="209" t="s">
        <v>158</v>
      </c>
      <c r="H24" s="209" t="s">
        <v>14</v>
      </c>
      <c r="I24" s="209" t="s">
        <v>159</v>
      </c>
      <c r="J24" s="209" t="s">
        <v>160</v>
      </c>
      <c r="K24" s="424" t="s">
        <v>68</v>
      </c>
    </row>
    <row r="25" spans="1:12" ht="123.95" customHeight="1" x14ac:dyDescent="0.2">
      <c r="B25" s="418"/>
      <c r="C25" s="418"/>
      <c r="D25" s="418"/>
      <c r="E25" s="418"/>
      <c r="F25" s="418"/>
      <c r="G25" s="210" t="s">
        <v>161</v>
      </c>
      <c r="H25" s="192"/>
      <c r="I25" s="192"/>
      <c r="J25" s="193"/>
      <c r="K25" s="425"/>
      <c r="L25" s="97"/>
    </row>
    <row r="26" spans="1:12" ht="21.75" customHeight="1" x14ac:dyDescent="0.2">
      <c r="B26" s="449" t="s">
        <v>16</v>
      </c>
      <c r="C26" s="450"/>
      <c r="D26" s="14"/>
      <c r="E26" s="211" t="s">
        <v>17</v>
      </c>
      <c r="F26" s="778"/>
      <c r="G26" s="4"/>
      <c r="H26" s="4"/>
      <c r="I26" s="4"/>
      <c r="J26" s="4"/>
      <c r="K26" s="94"/>
    </row>
    <row r="27" spans="1:12" ht="24.95" customHeight="1" x14ac:dyDescent="0.2">
      <c r="B27" s="429" t="s">
        <v>164</v>
      </c>
      <c r="C27" s="430"/>
      <c r="D27" s="430"/>
      <c r="E27" s="430"/>
      <c r="F27" s="431"/>
      <c r="G27" s="426" t="s">
        <v>18</v>
      </c>
      <c r="H27" s="427"/>
      <c r="I27" s="427"/>
      <c r="J27" s="427"/>
      <c r="K27" s="428"/>
    </row>
    <row r="28" spans="1:12" ht="24.95" customHeight="1" x14ac:dyDescent="0.2">
      <c r="B28" s="432"/>
      <c r="C28" s="433"/>
      <c r="D28" s="433"/>
      <c r="E28" s="433"/>
      <c r="F28" s="434"/>
      <c r="G28" s="209" t="s">
        <v>158</v>
      </c>
      <c r="H28" s="209" t="s">
        <v>14</v>
      </c>
      <c r="I28" s="209" t="s">
        <v>159</v>
      </c>
      <c r="J28" s="209" t="s">
        <v>160</v>
      </c>
      <c r="K28" s="424" t="s">
        <v>68</v>
      </c>
    </row>
    <row r="29" spans="1:12" ht="123.95" customHeight="1" x14ac:dyDescent="0.2">
      <c r="B29" s="418"/>
      <c r="C29" s="418"/>
      <c r="D29" s="418"/>
      <c r="E29" s="418"/>
      <c r="F29" s="418"/>
      <c r="G29" s="210" t="s">
        <v>161</v>
      </c>
      <c r="H29" s="194"/>
      <c r="I29" s="194"/>
      <c r="J29" s="194"/>
      <c r="K29" s="425"/>
      <c r="L29" s="97"/>
    </row>
    <row r="30" spans="1:12" ht="21.75" customHeight="1" x14ac:dyDescent="0.2">
      <c r="B30" s="449" t="s">
        <v>16</v>
      </c>
      <c r="C30" s="450"/>
      <c r="D30" s="14"/>
      <c r="E30" s="211" t="s">
        <v>17</v>
      </c>
      <c r="F30" s="778"/>
      <c r="G30" s="4"/>
      <c r="H30" s="4"/>
      <c r="I30" s="4"/>
      <c r="J30" s="4"/>
      <c r="K30" s="10"/>
    </row>
    <row r="31" spans="1:12" ht="24.95" customHeight="1" x14ac:dyDescent="0.2">
      <c r="B31" s="429" t="s">
        <v>165</v>
      </c>
      <c r="C31" s="430"/>
      <c r="D31" s="430"/>
      <c r="E31" s="430"/>
      <c r="F31" s="431"/>
      <c r="G31" s="426" t="s">
        <v>18</v>
      </c>
      <c r="H31" s="427"/>
      <c r="I31" s="427"/>
      <c r="J31" s="427"/>
      <c r="K31" s="428"/>
    </row>
    <row r="32" spans="1:12" ht="24.95" customHeight="1" x14ac:dyDescent="0.2">
      <c r="B32" s="446"/>
      <c r="C32" s="447"/>
      <c r="D32" s="447"/>
      <c r="E32" s="447"/>
      <c r="F32" s="448"/>
      <c r="G32" s="209" t="s">
        <v>158</v>
      </c>
      <c r="H32" s="209" t="s">
        <v>14</v>
      </c>
      <c r="I32" s="209" t="s">
        <v>159</v>
      </c>
      <c r="J32" s="209" t="s">
        <v>160</v>
      </c>
      <c r="K32" s="424" t="s">
        <v>68</v>
      </c>
    </row>
    <row r="33" spans="2:12" ht="123.95" customHeight="1" x14ac:dyDescent="0.2">
      <c r="B33" s="418"/>
      <c r="C33" s="418"/>
      <c r="D33" s="418"/>
      <c r="E33" s="418"/>
      <c r="F33" s="418"/>
      <c r="G33" s="210" t="s">
        <v>161</v>
      </c>
      <c r="H33" s="194"/>
      <c r="I33" s="194"/>
      <c r="J33" s="194"/>
      <c r="K33" s="425"/>
      <c r="L33" s="97"/>
    </row>
    <row r="34" spans="2:12" ht="21.75" customHeight="1" x14ac:dyDescent="0.2">
      <c r="B34" s="449" t="s">
        <v>16</v>
      </c>
      <c r="C34" s="450"/>
      <c r="D34" s="14"/>
      <c r="E34" s="211" t="s">
        <v>17</v>
      </c>
      <c r="F34" s="778"/>
      <c r="G34" s="4"/>
      <c r="H34" s="4"/>
      <c r="I34" s="4"/>
      <c r="J34" s="4"/>
      <c r="K34" s="10"/>
    </row>
    <row r="35" spans="2:12" ht="24.95" customHeight="1" x14ac:dyDescent="0.2">
      <c r="B35" s="429" t="s">
        <v>242</v>
      </c>
      <c r="C35" s="430"/>
      <c r="D35" s="430"/>
      <c r="E35" s="430"/>
      <c r="F35" s="431"/>
      <c r="G35" s="426" t="s">
        <v>18</v>
      </c>
      <c r="H35" s="427"/>
      <c r="I35" s="427"/>
      <c r="J35" s="427"/>
      <c r="K35" s="428"/>
    </row>
    <row r="36" spans="2:12" ht="24.95" customHeight="1" x14ac:dyDescent="0.2">
      <c r="B36" s="432"/>
      <c r="C36" s="433"/>
      <c r="D36" s="433"/>
      <c r="E36" s="433"/>
      <c r="F36" s="434"/>
      <c r="G36" s="209" t="s">
        <v>158</v>
      </c>
      <c r="H36" s="209" t="s">
        <v>14</v>
      </c>
      <c r="I36" s="209" t="s">
        <v>159</v>
      </c>
      <c r="J36" s="209" t="s">
        <v>160</v>
      </c>
      <c r="K36" s="424" t="s">
        <v>68</v>
      </c>
    </row>
    <row r="37" spans="2:12" ht="123.95" customHeight="1" x14ac:dyDescent="0.2">
      <c r="B37" s="418"/>
      <c r="C37" s="418"/>
      <c r="D37" s="418"/>
      <c r="E37" s="418"/>
      <c r="F37" s="418"/>
      <c r="G37" s="210" t="s">
        <v>161</v>
      </c>
      <c r="H37" s="194"/>
      <c r="I37" s="194"/>
      <c r="J37" s="194"/>
      <c r="K37" s="425"/>
      <c r="L37" s="97"/>
    </row>
    <row r="38" spans="2:12" ht="21.75" customHeight="1" x14ac:dyDescent="0.2">
      <c r="B38" s="449" t="s">
        <v>16</v>
      </c>
      <c r="C38" s="450"/>
      <c r="D38" s="14"/>
      <c r="E38" s="211" t="s">
        <v>17</v>
      </c>
      <c r="F38" s="778"/>
      <c r="G38" s="4"/>
      <c r="H38" s="4"/>
      <c r="I38" s="4"/>
      <c r="J38" s="4"/>
      <c r="K38" s="10"/>
    </row>
    <row r="39" spans="2:12" ht="24.95" customHeight="1" x14ac:dyDescent="0.2">
      <c r="B39" s="429" t="s">
        <v>243</v>
      </c>
      <c r="C39" s="430"/>
      <c r="D39" s="430"/>
      <c r="E39" s="430"/>
      <c r="F39" s="431"/>
      <c r="G39" s="426" t="s">
        <v>18</v>
      </c>
      <c r="H39" s="427"/>
      <c r="I39" s="427"/>
      <c r="J39" s="427"/>
      <c r="K39" s="428"/>
    </row>
    <row r="40" spans="2:12" ht="24.95" customHeight="1" x14ac:dyDescent="0.2">
      <c r="B40" s="446"/>
      <c r="C40" s="447"/>
      <c r="D40" s="447"/>
      <c r="E40" s="447"/>
      <c r="F40" s="448"/>
      <c r="G40" s="209" t="s">
        <v>158</v>
      </c>
      <c r="H40" s="209" t="s">
        <v>14</v>
      </c>
      <c r="I40" s="209" t="s">
        <v>159</v>
      </c>
      <c r="J40" s="209" t="s">
        <v>160</v>
      </c>
      <c r="K40" s="424" t="s">
        <v>68</v>
      </c>
    </row>
    <row r="41" spans="2:12" ht="123.95" customHeight="1" x14ac:dyDescent="0.2">
      <c r="B41" s="418"/>
      <c r="C41" s="418"/>
      <c r="D41" s="418"/>
      <c r="E41" s="418"/>
      <c r="F41" s="418"/>
      <c r="G41" s="210" t="s">
        <v>161</v>
      </c>
      <c r="H41" s="194"/>
      <c r="I41" s="194"/>
      <c r="J41" s="194"/>
      <c r="K41" s="425"/>
      <c r="L41" s="97"/>
    </row>
    <row r="42" spans="2:12" ht="21.75" customHeight="1" x14ac:dyDescent="0.2">
      <c r="B42" s="449" t="s">
        <v>16</v>
      </c>
      <c r="C42" s="450"/>
      <c r="D42" s="14"/>
      <c r="E42" s="211" t="s">
        <v>17</v>
      </c>
      <c r="F42" s="778"/>
      <c r="G42" s="4"/>
      <c r="H42" s="4"/>
      <c r="I42" s="4"/>
      <c r="J42" s="4"/>
      <c r="K42" s="10"/>
    </row>
    <row r="43" spans="2:12" ht="3" customHeight="1" x14ac:dyDescent="0.2">
      <c r="B43" s="159"/>
      <c r="C43" s="319"/>
      <c r="D43" s="320"/>
      <c r="E43" s="321"/>
      <c r="F43" s="322"/>
      <c r="G43" s="153"/>
      <c r="H43" s="153"/>
      <c r="I43" s="153"/>
      <c r="J43" s="153"/>
      <c r="K43" s="101"/>
    </row>
    <row r="44" spans="2:12" ht="21" customHeight="1" x14ac:dyDescent="0.2">
      <c r="B44" s="322" t="s">
        <v>43</v>
      </c>
      <c r="C44" s="442" t="str">
        <f>'tablas de calculo'!AA1</f>
        <v>0</v>
      </c>
      <c r="D44" s="443"/>
      <c r="E44" s="122"/>
      <c r="F44" s="122"/>
      <c r="G44" s="122"/>
      <c r="H44" s="122"/>
      <c r="I44" s="106"/>
      <c r="J44" s="106"/>
      <c r="K44" s="106"/>
    </row>
    <row r="45" spans="2:12" ht="21" customHeight="1" x14ac:dyDescent="0.2">
      <c r="B45" s="322" t="s">
        <v>44</v>
      </c>
      <c r="C45" s="442" t="str">
        <f>'tablas de calculo'!AA2</f>
        <v>0</v>
      </c>
      <c r="D45" s="443"/>
      <c r="E45" s="106"/>
      <c r="F45" s="122"/>
      <c r="G45" s="122"/>
      <c r="H45" s="122"/>
      <c r="I45" s="106"/>
      <c r="J45" s="106"/>
      <c r="K45" s="106"/>
    </row>
    <row r="46" spans="2:12" ht="21" customHeight="1" x14ac:dyDescent="0.2">
      <c r="B46" s="322" t="s">
        <v>45</v>
      </c>
      <c r="C46" s="442" t="str">
        <f>'tablas de calculo'!AA3</f>
        <v>0</v>
      </c>
      <c r="D46" s="443"/>
      <c r="E46" s="106"/>
      <c r="F46" s="453"/>
      <c r="G46" s="453"/>
      <c r="H46" s="453"/>
      <c r="I46" s="106"/>
      <c r="J46" s="451"/>
      <c r="K46" s="451"/>
    </row>
    <row r="47" spans="2:12" ht="21" customHeight="1" x14ac:dyDescent="0.2">
      <c r="B47" s="322" t="s">
        <v>144</v>
      </c>
      <c r="C47" s="442" t="str">
        <f>'tablas de calculo'!AA4</f>
        <v>0</v>
      </c>
      <c r="D47" s="443"/>
      <c r="E47" s="106"/>
      <c r="F47" s="453"/>
      <c r="G47" s="453"/>
      <c r="H47" s="453"/>
      <c r="I47" s="106"/>
      <c r="J47" s="451"/>
      <c r="K47" s="451"/>
    </row>
    <row r="48" spans="2:12" ht="21" customHeight="1" x14ac:dyDescent="0.2">
      <c r="B48" s="322" t="s">
        <v>145</v>
      </c>
      <c r="C48" s="442" t="str">
        <f>'tablas de calculo'!AA5</f>
        <v>0</v>
      </c>
      <c r="D48" s="443"/>
      <c r="E48" s="106"/>
      <c r="F48" s="454"/>
      <c r="G48" s="454"/>
      <c r="H48" s="454"/>
      <c r="I48" s="106"/>
      <c r="J48" s="452"/>
      <c r="K48" s="452"/>
    </row>
    <row r="49" spans="1:12" ht="21" customHeight="1" x14ac:dyDescent="0.2">
      <c r="B49" s="322" t="s">
        <v>244</v>
      </c>
      <c r="C49" s="442" t="str">
        <f>'tablas de calculo'!AA6</f>
        <v>0</v>
      </c>
      <c r="D49" s="443"/>
      <c r="E49" s="101"/>
      <c r="F49" s="444" t="s">
        <v>166</v>
      </c>
      <c r="G49" s="444"/>
      <c r="H49" s="444"/>
      <c r="I49" s="106"/>
      <c r="J49" s="445" t="s">
        <v>33</v>
      </c>
      <c r="K49" s="445"/>
    </row>
    <row r="50" spans="1:12" s="67" customFormat="1" ht="21" customHeight="1" x14ac:dyDescent="0.2">
      <c r="A50" s="98"/>
      <c r="B50" s="322" t="s">
        <v>245</v>
      </c>
      <c r="C50" s="442" t="str">
        <f>'tablas de calculo'!AA7</f>
        <v>0</v>
      </c>
      <c r="D50" s="443"/>
      <c r="E50" s="101"/>
      <c r="F50" s="495"/>
      <c r="G50" s="496"/>
      <c r="H50" s="497"/>
      <c r="I50" s="106"/>
      <c r="J50" s="157"/>
      <c r="K50" s="157"/>
      <c r="L50" s="98"/>
    </row>
    <row r="51" spans="1:12" s="67" customFormat="1" ht="27" customHeight="1" x14ac:dyDescent="0.2">
      <c r="A51" s="98"/>
      <c r="B51" s="159" t="s">
        <v>6</v>
      </c>
      <c r="C51" s="500" t="str">
        <f>'tablas de calculo'!AA9</f>
        <v>Revisa las Ponderaciones</v>
      </c>
      <c r="D51" s="500"/>
      <c r="E51" s="101"/>
      <c r="F51" s="498"/>
      <c r="G51" s="454"/>
      <c r="H51" s="499"/>
      <c r="I51" s="106"/>
      <c r="J51" s="157"/>
      <c r="K51" s="157"/>
      <c r="L51" s="98"/>
    </row>
    <row r="52" spans="1:12" s="67" customFormat="1" ht="18" customHeight="1" x14ac:dyDescent="0.2">
      <c r="A52" s="98"/>
      <c r="B52" s="474" t="s">
        <v>7</v>
      </c>
      <c r="C52" s="493" t="str">
        <f>'tablas de calculo'!AA10</f>
        <v>Verifica la evaluación</v>
      </c>
      <c r="D52" s="493"/>
      <c r="E52" s="101"/>
      <c r="F52" s="490" t="s">
        <v>167</v>
      </c>
      <c r="G52" s="490"/>
      <c r="H52" s="490"/>
      <c r="I52" s="106"/>
      <c r="J52" s="106"/>
      <c r="K52" s="191"/>
      <c r="L52" s="98"/>
    </row>
    <row r="53" spans="1:12" s="67" customFormat="1" ht="18" customHeight="1" x14ac:dyDescent="0.2">
      <c r="A53" s="98"/>
      <c r="B53" s="475"/>
      <c r="C53" s="493"/>
      <c r="D53" s="493"/>
      <c r="E53" s="101"/>
      <c r="F53" s="101"/>
      <c r="G53" s="101"/>
      <c r="H53" s="106"/>
      <c r="I53" s="157"/>
      <c r="J53" s="157"/>
      <c r="K53" s="157"/>
      <c r="L53" s="98"/>
    </row>
    <row r="54" spans="1:12" s="67" customFormat="1" ht="22.5" customHeight="1" x14ac:dyDescent="0.2">
      <c r="A54" s="98"/>
      <c r="B54" s="323"/>
      <c r="C54" s="324"/>
      <c r="D54" s="157"/>
      <c r="E54" s="491"/>
      <c r="F54" s="492"/>
      <c r="G54" s="191"/>
      <c r="H54" s="123"/>
      <c r="I54" s="106"/>
      <c r="J54" s="777">
        <v>2019</v>
      </c>
      <c r="K54" s="191"/>
      <c r="L54" s="98"/>
    </row>
    <row r="55" spans="1:12" s="67" customFormat="1" ht="22.5" customHeight="1" x14ac:dyDescent="0.2">
      <c r="A55" s="98"/>
      <c r="B55" s="323"/>
      <c r="C55" s="324"/>
      <c r="D55" s="157"/>
      <c r="E55" s="445" t="s">
        <v>169</v>
      </c>
      <c r="F55" s="445"/>
      <c r="G55" s="135"/>
      <c r="H55" s="137" t="s">
        <v>168</v>
      </c>
      <c r="I55" s="135"/>
      <c r="J55" s="133" t="s">
        <v>258</v>
      </c>
      <c r="K55" s="191"/>
      <c r="L55" s="98"/>
    </row>
    <row r="56" spans="1:12" s="67" customFormat="1" ht="2.4500000000000002" customHeight="1" x14ac:dyDescent="0.2">
      <c r="A56" s="98"/>
      <c r="B56" s="106"/>
      <c r="C56" s="106"/>
      <c r="D56" s="101"/>
      <c r="E56" s="101"/>
      <c r="F56" s="191"/>
      <c r="G56" s="101"/>
      <c r="H56" s="101"/>
      <c r="I56" s="101"/>
      <c r="J56" s="191"/>
      <c r="K56" s="191"/>
      <c r="L56" s="98"/>
    </row>
    <row r="57" spans="1:12" s="68" customFormat="1" ht="15" x14ac:dyDescent="0.25">
      <c r="A57" s="99"/>
      <c r="B57" s="487" t="s">
        <v>59</v>
      </c>
      <c r="C57" s="488"/>
      <c r="D57" s="488"/>
      <c r="E57" s="488"/>
      <c r="F57" s="488"/>
      <c r="G57" s="488"/>
      <c r="H57" s="488"/>
      <c r="I57" s="488"/>
      <c r="J57" s="488"/>
      <c r="K57" s="489"/>
      <c r="L57" s="99"/>
    </row>
    <row r="58" spans="1:12" s="68" customFormat="1" ht="12.75" customHeight="1" x14ac:dyDescent="0.2">
      <c r="A58" s="99"/>
      <c r="B58" s="484"/>
      <c r="C58" s="485"/>
      <c r="D58" s="494" t="s">
        <v>109</v>
      </c>
      <c r="E58" s="480"/>
      <c r="F58" s="480"/>
      <c r="G58" s="480"/>
      <c r="H58" s="480"/>
      <c r="I58" s="480"/>
      <c r="J58" s="480"/>
      <c r="K58" s="481"/>
      <c r="L58" s="99"/>
    </row>
    <row r="59" spans="1:12" s="68" customFormat="1" ht="12.75" customHeight="1" x14ac:dyDescent="0.2">
      <c r="A59" s="99"/>
      <c r="B59" s="439"/>
      <c r="C59" s="440"/>
      <c r="D59" s="494"/>
      <c r="E59" s="482"/>
      <c r="F59" s="482"/>
      <c r="G59" s="482"/>
      <c r="H59" s="482"/>
      <c r="I59" s="482"/>
      <c r="J59" s="482"/>
      <c r="K59" s="483"/>
      <c r="L59" s="99"/>
    </row>
    <row r="60" spans="1:12" s="68" customFormat="1" ht="14.45" customHeight="1" x14ac:dyDescent="0.2">
      <c r="A60" s="99"/>
      <c r="B60" s="437"/>
      <c r="C60" s="438"/>
      <c r="D60" s="494" t="s">
        <v>109</v>
      </c>
      <c r="E60" s="486"/>
      <c r="F60" s="476"/>
      <c r="G60" s="476"/>
      <c r="H60" s="476"/>
      <c r="I60" s="476"/>
      <c r="J60" s="476"/>
      <c r="K60" s="477"/>
      <c r="L60" s="99"/>
    </row>
    <row r="61" spans="1:12" s="68" customFormat="1" ht="14.45" customHeight="1" x14ac:dyDescent="0.2">
      <c r="A61" s="99"/>
      <c r="B61" s="439"/>
      <c r="C61" s="440"/>
      <c r="D61" s="494"/>
      <c r="E61" s="478"/>
      <c r="F61" s="478"/>
      <c r="G61" s="478"/>
      <c r="H61" s="478"/>
      <c r="I61" s="478"/>
      <c r="J61" s="478"/>
      <c r="K61" s="479"/>
      <c r="L61" s="99"/>
    </row>
    <row r="62" spans="1:12" s="68" customFormat="1" ht="14.45" customHeight="1" x14ac:dyDescent="0.2">
      <c r="A62" s="99"/>
      <c r="B62" s="437"/>
      <c r="C62" s="438"/>
      <c r="D62" s="494" t="s">
        <v>109</v>
      </c>
      <c r="E62" s="476"/>
      <c r="F62" s="476"/>
      <c r="G62" s="476"/>
      <c r="H62" s="476"/>
      <c r="I62" s="476"/>
      <c r="J62" s="476"/>
      <c r="K62" s="477"/>
      <c r="L62" s="99"/>
    </row>
    <row r="63" spans="1:12" s="68" customFormat="1" ht="14.45" customHeight="1" x14ac:dyDescent="0.2">
      <c r="A63" s="99"/>
      <c r="B63" s="439"/>
      <c r="C63" s="440"/>
      <c r="D63" s="494"/>
      <c r="E63" s="478"/>
      <c r="F63" s="478"/>
      <c r="G63" s="478"/>
      <c r="H63" s="478"/>
      <c r="I63" s="478"/>
      <c r="J63" s="478"/>
      <c r="K63" s="479"/>
      <c r="L63" s="99"/>
    </row>
    <row r="64" spans="1:12" s="68" customFormat="1" ht="14.45" customHeight="1" x14ac:dyDescent="0.2">
      <c r="A64" s="99"/>
      <c r="B64" s="437"/>
      <c r="C64" s="438"/>
      <c r="D64" s="494" t="s">
        <v>109</v>
      </c>
      <c r="E64" s="476"/>
      <c r="F64" s="476"/>
      <c r="G64" s="476"/>
      <c r="H64" s="476"/>
      <c r="I64" s="476"/>
      <c r="J64" s="476"/>
      <c r="K64" s="477"/>
      <c r="L64" s="99"/>
    </row>
    <row r="65" spans="1:12" s="68" customFormat="1" ht="14.45" customHeight="1" x14ac:dyDescent="0.2">
      <c r="A65" s="99"/>
      <c r="B65" s="439"/>
      <c r="C65" s="440"/>
      <c r="D65" s="494"/>
      <c r="E65" s="478"/>
      <c r="F65" s="478"/>
      <c r="G65" s="478"/>
      <c r="H65" s="478"/>
      <c r="I65" s="478"/>
      <c r="J65" s="478"/>
      <c r="K65" s="479"/>
      <c r="L65" s="99"/>
    </row>
    <row r="66" spans="1:12" s="68" customFormat="1" ht="14.45" customHeight="1" x14ac:dyDescent="0.2">
      <c r="A66" s="99"/>
      <c r="B66" s="437"/>
      <c r="C66" s="438"/>
      <c r="D66" s="494" t="s">
        <v>109</v>
      </c>
      <c r="E66" s="476"/>
      <c r="F66" s="476"/>
      <c r="G66" s="476"/>
      <c r="H66" s="476"/>
      <c r="I66" s="476"/>
      <c r="J66" s="476"/>
      <c r="K66" s="477"/>
      <c r="L66" s="99"/>
    </row>
    <row r="67" spans="1:12" s="68" customFormat="1" ht="14.45" customHeight="1" x14ac:dyDescent="0.2">
      <c r="A67" s="99"/>
      <c r="B67" s="439"/>
      <c r="C67" s="440"/>
      <c r="D67" s="494"/>
      <c r="E67" s="478"/>
      <c r="F67" s="478"/>
      <c r="G67" s="478"/>
      <c r="H67" s="478"/>
      <c r="I67" s="478"/>
      <c r="J67" s="478"/>
      <c r="K67" s="479"/>
      <c r="L67" s="99"/>
    </row>
    <row r="68" spans="1:12" s="68" customFormat="1" ht="14.45" customHeight="1" x14ac:dyDescent="0.2">
      <c r="A68" s="99"/>
      <c r="B68" s="437"/>
      <c r="C68" s="438"/>
      <c r="D68" s="494" t="s">
        <v>109</v>
      </c>
      <c r="E68" s="476"/>
      <c r="F68" s="476"/>
      <c r="G68" s="476"/>
      <c r="H68" s="476"/>
      <c r="I68" s="476"/>
      <c r="J68" s="476"/>
      <c r="K68" s="477"/>
      <c r="L68" s="99"/>
    </row>
    <row r="69" spans="1:12" s="68" customFormat="1" ht="14.45" customHeight="1" x14ac:dyDescent="0.2">
      <c r="A69" s="99"/>
      <c r="B69" s="439"/>
      <c r="C69" s="440"/>
      <c r="D69" s="494"/>
      <c r="E69" s="478"/>
      <c r="F69" s="478"/>
      <c r="G69" s="478"/>
      <c r="H69" s="478"/>
      <c r="I69" s="478"/>
      <c r="J69" s="478"/>
      <c r="K69" s="479"/>
      <c r="L69" s="99"/>
    </row>
    <row r="70" spans="1:12" s="68" customFormat="1" ht="14.45" customHeight="1" x14ac:dyDescent="0.2">
      <c r="A70" s="99"/>
      <c r="B70" s="437"/>
      <c r="C70" s="438"/>
      <c r="D70" s="494" t="s">
        <v>109</v>
      </c>
      <c r="E70" s="476"/>
      <c r="F70" s="476"/>
      <c r="G70" s="476"/>
      <c r="H70" s="476"/>
      <c r="I70" s="476"/>
      <c r="J70" s="476"/>
      <c r="K70" s="477"/>
      <c r="L70" s="99"/>
    </row>
    <row r="71" spans="1:12" s="68" customFormat="1" ht="14.45" customHeight="1" x14ac:dyDescent="0.2">
      <c r="A71" s="99"/>
      <c r="B71" s="439"/>
      <c r="C71" s="440"/>
      <c r="D71" s="494"/>
      <c r="E71" s="478"/>
      <c r="F71" s="478"/>
      <c r="G71" s="478"/>
      <c r="H71" s="478"/>
      <c r="I71" s="478"/>
      <c r="J71" s="478"/>
      <c r="K71" s="479"/>
      <c r="L71" s="99"/>
    </row>
    <row r="72" spans="1:12" s="124" customFormat="1" ht="14.25" customHeight="1" x14ac:dyDescent="0.2">
      <c r="A72" s="99"/>
      <c r="B72" s="325"/>
      <c r="D72" s="128"/>
      <c r="L72" s="99"/>
    </row>
    <row r="73" spans="1:12" s="68" customFormat="1" ht="14.25" hidden="1" customHeight="1" x14ac:dyDescent="0.2">
      <c r="A73" s="99"/>
      <c r="B73" s="326"/>
      <c r="L73" s="99"/>
    </row>
    <row r="74" spans="1:12" s="69" customFormat="1" ht="14.25" hidden="1" customHeight="1" x14ac:dyDescent="0.2">
      <c r="A74" s="98"/>
      <c r="B74" s="195"/>
      <c r="C74" s="327"/>
      <c r="D74" s="195"/>
      <c r="E74" s="195"/>
      <c r="F74" s="195"/>
      <c r="G74" s="195"/>
      <c r="H74" s="195"/>
      <c r="L74" s="98"/>
    </row>
    <row r="75" spans="1:12" s="68" customFormat="1" ht="14.25" hidden="1" customHeight="1" x14ac:dyDescent="0.2">
      <c r="A75" s="99"/>
      <c r="B75" s="328"/>
      <c r="C75" s="69"/>
      <c r="L75" s="99"/>
    </row>
    <row r="76" spans="1:12" s="68" customFormat="1" ht="14.25" hidden="1" customHeight="1" x14ac:dyDescent="0.2">
      <c r="A76" s="99"/>
      <c r="B76" s="328"/>
      <c r="C76" s="69"/>
      <c r="L76" s="99"/>
    </row>
    <row r="77" spans="1:12" s="68" customFormat="1" ht="14.25" hidden="1" customHeight="1" x14ac:dyDescent="0.2">
      <c r="A77" s="99"/>
      <c r="B77" s="328"/>
      <c r="C77" s="69"/>
      <c r="L77" s="99"/>
    </row>
    <row r="78" spans="1:12" s="68" customFormat="1" ht="14.25" hidden="1" customHeight="1" x14ac:dyDescent="0.2">
      <c r="A78" s="99"/>
      <c r="B78" s="328"/>
      <c r="C78" s="69"/>
      <c r="L78" s="99"/>
    </row>
    <row r="79" spans="1:12" s="68" customFormat="1" ht="14.25" hidden="1" customHeight="1" x14ac:dyDescent="0.2">
      <c r="A79" s="99"/>
      <c r="B79" s="328"/>
      <c r="C79" s="69"/>
      <c r="L79" s="99"/>
    </row>
    <row r="80" spans="1:12" s="68" customFormat="1" ht="14.25" hidden="1" customHeight="1" x14ac:dyDescent="0.2">
      <c r="A80" s="99"/>
      <c r="B80" s="161"/>
      <c r="C80" s="329"/>
      <c r="L80" s="99"/>
    </row>
    <row r="81" spans="1:12" s="68" customFormat="1" ht="14.25" hidden="1" customHeight="1" x14ac:dyDescent="0.2">
      <c r="A81" s="99"/>
      <c r="B81" s="69"/>
      <c r="C81" s="329"/>
      <c r="L81" s="99"/>
    </row>
    <row r="82" spans="1:12" s="68" customFormat="1" ht="14.25" hidden="1" customHeight="1" x14ac:dyDescent="0.2">
      <c r="A82" s="99"/>
      <c r="B82" s="69"/>
      <c r="C82" s="329"/>
      <c r="L82" s="99"/>
    </row>
    <row r="83" spans="1:12" s="68" customFormat="1" ht="14.25" hidden="1" customHeight="1" x14ac:dyDescent="0.2">
      <c r="A83" s="99"/>
      <c r="B83" s="69"/>
      <c r="C83" s="329"/>
      <c r="L83" s="99"/>
    </row>
    <row r="84" spans="1:12" s="68" customFormat="1" ht="14.25" hidden="1" customHeight="1" x14ac:dyDescent="0.2">
      <c r="A84" s="99"/>
      <c r="B84" s="69"/>
      <c r="C84" s="329"/>
      <c r="L84" s="99"/>
    </row>
    <row r="85" spans="1:12" ht="14.25" hidden="1" customHeight="1" x14ac:dyDescent="0.2">
      <c r="B85" s="69"/>
      <c r="C85" s="329"/>
      <c r="D85" s="68"/>
      <c r="E85" s="68"/>
      <c r="F85" s="68"/>
      <c r="G85" s="68"/>
      <c r="H85" s="68"/>
      <c r="I85" s="68"/>
      <c r="J85" s="68"/>
      <c r="K85" s="68"/>
    </row>
    <row r="86" spans="1:12" ht="14.25" hidden="1" customHeight="1" x14ac:dyDescent="0.2">
      <c r="B86" s="69"/>
      <c r="C86" s="329"/>
      <c r="D86" s="68"/>
      <c r="E86" s="330"/>
      <c r="F86" s="330"/>
      <c r="G86" s="330"/>
      <c r="H86" s="68"/>
      <c r="I86" s="68"/>
      <c r="J86" s="68"/>
      <c r="K86" s="68"/>
    </row>
    <row r="87" spans="1:12" ht="14.25" hidden="1" customHeight="1" x14ac:dyDescent="0.2">
      <c r="B87" s="69"/>
      <c r="C87" s="329"/>
      <c r="D87" s="68"/>
    </row>
    <row r="88" spans="1:12" ht="14.25" hidden="1" customHeight="1" x14ac:dyDescent="0.2">
      <c r="B88" s="69"/>
      <c r="C88" s="329"/>
      <c r="D88" s="68"/>
    </row>
    <row r="89" spans="1:12" ht="14.25" hidden="1" customHeight="1" x14ac:dyDescent="0.2">
      <c r="B89" s="331"/>
      <c r="C89" s="329"/>
      <c r="D89" s="68"/>
    </row>
    <row r="90" spans="1:12" ht="14.25" hidden="1" customHeight="1" x14ac:dyDescent="0.2">
      <c r="B90" s="69"/>
      <c r="C90" s="69"/>
    </row>
    <row r="91" spans="1:12" ht="14.25" hidden="1" customHeight="1" x14ac:dyDescent="0.2">
      <c r="B91" s="332"/>
      <c r="H91" s="161"/>
    </row>
    <row r="92" spans="1:12" ht="14.25" hidden="1" customHeight="1" x14ac:dyDescent="0.2">
      <c r="H92" s="328"/>
    </row>
    <row r="93" spans="1:12" ht="14.25" hidden="1" customHeight="1" x14ac:dyDescent="0.2">
      <c r="H93" s="161"/>
    </row>
    <row r="94" spans="1:12" ht="14.25" hidden="1" customHeight="1" x14ac:dyDescent="0.2">
      <c r="H94" s="161"/>
    </row>
    <row r="95" spans="1:12" ht="14.25" hidden="1" customHeight="1" x14ac:dyDescent="0.2">
      <c r="C95" s="161"/>
      <c r="D95" s="161"/>
    </row>
    <row r="96" spans="1:12" ht="14.25" hidden="1" customHeight="1" x14ac:dyDescent="0.2">
      <c r="B96" s="436"/>
      <c r="C96" s="436"/>
      <c r="D96" s="436"/>
      <c r="G96" s="333"/>
      <c r="H96" s="334"/>
      <c r="I96" s="334"/>
    </row>
    <row r="97" spans="2:9" ht="14.25" hidden="1" customHeight="1" x14ac:dyDescent="0.2">
      <c r="B97" s="435"/>
      <c r="C97" s="435"/>
      <c r="D97" s="435"/>
      <c r="G97" s="333"/>
      <c r="H97" s="334"/>
      <c r="I97" s="334"/>
    </row>
    <row r="98" spans="2:9" ht="14.25" hidden="1" customHeight="1" x14ac:dyDescent="0.2">
      <c r="G98" s="333"/>
      <c r="H98" s="334"/>
      <c r="I98" s="334"/>
    </row>
    <row r="99" spans="2:9" ht="14.25" hidden="1" customHeight="1" x14ac:dyDescent="0.2">
      <c r="G99" s="333"/>
      <c r="H99" s="334"/>
      <c r="I99" s="334"/>
    </row>
    <row r="100" spans="2:9" ht="14.25" hidden="1" customHeight="1" x14ac:dyDescent="0.2">
      <c r="B100" s="335"/>
      <c r="C100" s="335"/>
      <c r="G100" s="333"/>
      <c r="H100" s="334"/>
      <c r="I100" s="334"/>
    </row>
    <row r="101" spans="2:9" ht="14.25" hidden="1" customHeight="1" x14ac:dyDescent="0.2">
      <c r="B101" s="335"/>
      <c r="C101" s="335"/>
      <c r="G101" s="333"/>
      <c r="H101" s="334"/>
      <c r="I101" s="334"/>
    </row>
    <row r="102" spans="2:9" ht="14.25" hidden="1" customHeight="1" x14ac:dyDescent="0.2">
      <c r="B102" s="336"/>
      <c r="C102" s="335"/>
      <c r="G102" s="333"/>
      <c r="H102" s="334"/>
      <c r="I102" s="334"/>
    </row>
    <row r="103" spans="2:9" ht="14.25" hidden="1" customHeight="1" x14ac:dyDescent="0.2">
      <c r="B103" s="335"/>
      <c r="C103" s="335"/>
      <c r="G103" s="334"/>
      <c r="H103" s="334"/>
      <c r="I103" s="334"/>
    </row>
    <row r="104" spans="2:9" ht="14.25" hidden="1" customHeight="1" x14ac:dyDescent="0.2">
      <c r="B104" s="335"/>
      <c r="C104" s="335"/>
    </row>
    <row r="105" spans="2:9" ht="14.25" hidden="1" customHeight="1" x14ac:dyDescent="0.2">
      <c r="B105" s="335"/>
      <c r="C105" s="335"/>
    </row>
    <row r="106" spans="2:9" ht="14.25" hidden="1" customHeight="1" x14ac:dyDescent="0.2">
      <c r="B106" s="335"/>
      <c r="C106" s="335"/>
    </row>
    <row r="107" spans="2:9" ht="14.25" hidden="1" customHeight="1" x14ac:dyDescent="0.2">
      <c r="B107" s="335"/>
      <c r="C107" s="335"/>
    </row>
    <row r="108" spans="2:9" ht="14.25" hidden="1" customHeight="1" x14ac:dyDescent="0.2">
      <c r="B108" s="335"/>
      <c r="C108" s="335"/>
    </row>
    <row r="109" spans="2:9" ht="14.25" hidden="1" customHeight="1" x14ac:dyDescent="0.2">
      <c r="B109" s="335"/>
      <c r="C109" s="335"/>
    </row>
    <row r="110" spans="2:9" ht="14.25" hidden="1" customHeight="1" x14ac:dyDescent="0.2">
      <c r="B110" s="335"/>
      <c r="C110" s="335"/>
    </row>
    <row r="111" spans="2:9" ht="14.25" hidden="1" customHeight="1" x14ac:dyDescent="0.2">
      <c r="B111" s="335"/>
      <c r="C111" s="335"/>
    </row>
    <row r="112" spans="2:9" ht="14.25" hidden="1" customHeight="1" x14ac:dyDescent="0.2">
      <c r="B112" s="335"/>
      <c r="C112" s="335"/>
    </row>
    <row r="113" spans="2:3" ht="14.25" hidden="1" customHeight="1" x14ac:dyDescent="0.2">
      <c r="B113" s="335"/>
      <c r="C113" s="335"/>
    </row>
    <row r="114" spans="2:3" ht="14.25" hidden="1" customHeight="1" x14ac:dyDescent="0.2">
      <c r="B114" s="335"/>
      <c r="C114" s="335"/>
    </row>
    <row r="115" spans="2:3" ht="14.25" hidden="1" customHeight="1" x14ac:dyDescent="0.2">
      <c r="B115" s="335"/>
      <c r="C115" s="335"/>
    </row>
    <row r="116" spans="2:3" ht="14.25" hidden="1" customHeight="1" x14ac:dyDescent="0.2">
      <c r="B116" s="335"/>
      <c r="C116" s="335"/>
    </row>
    <row r="117" spans="2:3" ht="14.25" hidden="1" customHeight="1" x14ac:dyDescent="0.2">
      <c r="B117" s="335"/>
      <c r="C117" s="335"/>
    </row>
    <row r="118" spans="2:3" ht="14.25" hidden="1" customHeight="1" x14ac:dyDescent="0.2">
      <c r="B118" s="335"/>
      <c r="C118" s="335"/>
    </row>
    <row r="119" spans="2:3" ht="14.25" hidden="1" customHeight="1" x14ac:dyDescent="0.2">
      <c r="B119" s="335"/>
      <c r="C119" s="335"/>
    </row>
    <row r="120" spans="2:3" ht="14.25" hidden="1" customHeight="1" x14ac:dyDescent="0.2">
      <c r="B120" s="335"/>
      <c r="C120" s="335"/>
    </row>
    <row r="121" spans="2:3" ht="14.25" hidden="1" customHeight="1" x14ac:dyDescent="0.2">
      <c r="B121" s="335"/>
      <c r="C121" s="335"/>
    </row>
    <row r="122" spans="2:3" ht="14.25" hidden="1" customHeight="1" x14ac:dyDescent="0.2">
      <c r="B122" s="335"/>
      <c r="C122" s="335"/>
    </row>
    <row r="123" spans="2:3" ht="14.25" hidden="1" customHeight="1" x14ac:dyDescent="0.2">
      <c r="B123" s="335"/>
      <c r="C123" s="335"/>
    </row>
    <row r="124" spans="2:3" ht="14.25" hidden="1" customHeight="1" x14ac:dyDescent="0.2">
      <c r="B124" s="335"/>
      <c r="C124" s="335"/>
    </row>
    <row r="125" spans="2:3" ht="14.25" hidden="1" customHeight="1" x14ac:dyDescent="0.2">
      <c r="B125" s="335"/>
      <c r="C125" s="335"/>
    </row>
    <row r="126" spans="2:3" ht="14.25" hidden="1" customHeight="1" x14ac:dyDescent="0.2">
      <c r="B126" s="335"/>
      <c r="C126" s="335"/>
    </row>
    <row r="127" spans="2:3" ht="14.25" hidden="1" customHeight="1" x14ac:dyDescent="0.2">
      <c r="B127" s="335"/>
      <c r="C127" s="335"/>
    </row>
    <row r="128" spans="2:3" ht="14.25" hidden="1" customHeight="1" x14ac:dyDescent="0.2">
      <c r="B128" s="335"/>
      <c r="C128" s="335"/>
    </row>
    <row r="129" spans="2:3" ht="14.25" hidden="1" customHeight="1" x14ac:dyDescent="0.2">
      <c r="B129" s="335"/>
      <c r="C129" s="335"/>
    </row>
    <row r="130" spans="2:3" ht="14.25" hidden="1" customHeight="1" x14ac:dyDescent="0.2">
      <c r="B130" s="335"/>
      <c r="C130" s="335"/>
    </row>
    <row r="131" spans="2:3" ht="14.25" hidden="1" customHeight="1" x14ac:dyDescent="0.2">
      <c r="B131" s="335"/>
      <c r="C131" s="335"/>
    </row>
    <row r="132" spans="2:3" ht="14.25" hidden="1" customHeight="1" x14ac:dyDescent="0.2">
      <c r="B132" s="335"/>
      <c r="C132" s="335"/>
    </row>
    <row r="133" spans="2:3" ht="14.25" hidden="1" customHeight="1" x14ac:dyDescent="0.2">
      <c r="B133" s="335"/>
      <c r="C133" s="335"/>
    </row>
    <row r="134" spans="2:3" ht="14.25" hidden="1" customHeight="1" x14ac:dyDescent="0.2">
      <c r="B134" s="335"/>
      <c r="C134" s="335"/>
    </row>
    <row r="135" spans="2:3" ht="14.25" hidden="1" customHeight="1" x14ac:dyDescent="0.2">
      <c r="B135" s="335"/>
      <c r="C135" s="335"/>
    </row>
    <row r="136" spans="2:3" ht="14.25" hidden="1" customHeight="1" x14ac:dyDescent="0.2">
      <c r="B136" s="335"/>
      <c r="C136" s="335"/>
    </row>
    <row r="137" spans="2:3" ht="14.25" hidden="1" customHeight="1" x14ac:dyDescent="0.2">
      <c r="B137" s="335"/>
      <c r="C137" s="335"/>
    </row>
    <row r="138" spans="2:3" ht="14.25" hidden="1" customHeight="1" x14ac:dyDescent="0.2">
      <c r="B138" s="335"/>
      <c r="C138" s="335"/>
    </row>
    <row r="139" spans="2:3" ht="14.25" hidden="1" customHeight="1" x14ac:dyDescent="0.2">
      <c r="B139" s="335"/>
      <c r="C139" s="335"/>
    </row>
    <row r="140" spans="2:3" ht="14.25" hidden="1" customHeight="1" x14ac:dyDescent="0.2">
      <c r="B140" s="335"/>
      <c r="C140" s="335"/>
    </row>
    <row r="141" spans="2:3" ht="14.25" hidden="1" customHeight="1" x14ac:dyDescent="0.2">
      <c r="B141" s="335"/>
      <c r="C141" s="335"/>
    </row>
    <row r="142" spans="2:3" ht="14.25" hidden="1" customHeight="1" x14ac:dyDescent="0.2">
      <c r="B142" s="335"/>
      <c r="C142" s="335"/>
    </row>
    <row r="143" spans="2:3" ht="14.25" hidden="1" customHeight="1" x14ac:dyDescent="0.2">
      <c r="B143" s="335"/>
      <c r="C143" s="335"/>
    </row>
    <row r="144" spans="2:3" ht="14.25" hidden="1" customHeight="1" x14ac:dyDescent="0.2">
      <c r="B144" s="335"/>
      <c r="C144" s="335"/>
    </row>
    <row r="145" spans="2:3" ht="14.25" hidden="1" customHeight="1" x14ac:dyDescent="0.2">
      <c r="B145" s="335"/>
      <c r="C145" s="335"/>
    </row>
    <row r="146" spans="2:3" ht="14.25" hidden="1" customHeight="1" x14ac:dyDescent="0.2">
      <c r="B146" s="335"/>
      <c r="C146" s="335"/>
    </row>
    <row r="147" spans="2:3" ht="14.25" hidden="1" customHeight="1" x14ac:dyDescent="0.2">
      <c r="B147" s="335"/>
      <c r="C147" s="335"/>
    </row>
    <row r="148" spans="2:3" ht="14.25" hidden="1" customHeight="1" x14ac:dyDescent="0.2">
      <c r="B148" s="335"/>
      <c r="C148" s="335"/>
    </row>
    <row r="149" spans="2:3" ht="14.25" hidden="1" customHeight="1" x14ac:dyDescent="0.2">
      <c r="B149" s="335"/>
      <c r="C149" s="335"/>
    </row>
    <row r="150" spans="2:3" ht="14.25" hidden="1" customHeight="1" x14ac:dyDescent="0.2">
      <c r="B150" s="335"/>
      <c r="C150" s="335"/>
    </row>
    <row r="151" spans="2:3" ht="14.25" hidden="1" customHeight="1" x14ac:dyDescent="0.2"/>
    <row r="152" spans="2:3" ht="14.25" hidden="1" customHeight="1" x14ac:dyDescent="0.2"/>
  </sheetData>
  <sheetProtection password="BD53" sheet="1" objects="1" scenarios="1"/>
  <mergeCells count="89">
    <mergeCell ref="F50:H51"/>
    <mergeCell ref="B41:F41"/>
    <mergeCell ref="C46:D46"/>
    <mergeCell ref="C49:D49"/>
    <mergeCell ref="B42:C42"/>
    <mergeCell ref="C50:D50"/>
    <mergeCell ref="C51:D51"/>
    <mergeCell ref="E70:K71"/>
    <mergeCell ref="D58:D59"/>
    <mergeCell ref="D60:D61"/>
    <mergeCell ref="D62:D63"/>
    <mergeCell ref="D64:D65"/>
    <mergeCell ref="D66:D67"/>
    <mergeCell ref="D68:D69"/>
    <mergeCell ref="D70:D71"/>
    <mergeCell ref="E66:K67"/>
    <mergeCell ref="E64:K65"/>
    <mergeCell ref="E68:K69"/>
    <mergeCell ref="B52:B53"/>
    <mergeCell ref="E62:K63"/>
    <mergeCell ref="E58:K59"/>
    <mergeCell ref="B58:C59"/>
    <mergeCell ref="E60:K61"/>
    <mergeCell ref="B57:K57"/>
    <mergeCell ref="F52:H52"/>
    <mergeCell ref="E54:F54"/>
    <mergeCell ref="E55:F55"/>
    <mergeCell ref="C52:D53"/>
    <mergeCell ref="B4:K4"/>
    <mergeCell ref="B21:F21"/>
    <mergeCell ref="B17:F17"/>
    <mergeCell ref="B9:E9"/>
    <mergeCell ref="B11:K11"/>
    <mergeCell ref="B12:K12"/>
    <mergeCell ref="B13:K13"/>
    <mergeCell ref="C47:D47"/>
    <mergeCell ref="C48:D48"/>
    <mergeCell ref="F46:H48"/>
    <mergeCell ref="B6:E6"/>
    <mergeCell ref="B7:E7"/>
    <mergeCell ref="B15:F16"/>
    <mergeCell ref="G19:K19"/>
    <mergeCell ref="B19:F20"/>
    <mergeCell ref="K16:K17"/>
    <mergeCell ref="K20:K21"/>
    <mergeCell ref="B8:E8"/>
    <mergeCell ref="B10:K10"/>
    <mergeCell ref="B29:F29"/>
    <mergeCell ref="B30:C30"/>
    <mergeCell ref="B31:F32"/>
    <mergeCell ref="L15:L16"/>
    <mergeCell ref="C44:D44"/>
    <mergeCell ref="C45:D45"/>
    <mergeCell ref="F49:H49"/>
    <mergeCell ref="J49:K49"/>
    <mergeCell ref="B37:F37"/>
    <mergeCell ref="B39:F40"/>
    <mergeCell ref="B22:C22"/>
    <mergeCell ref="B26:C26"/>
    <mergeCell ref="B38:C38"/>
    <mergeCell ref="B18:C18"/>
    <mergeCell ref="J46:K48"/>
    <mergeCell ref="K40:K41"/>
    <mergeCell ref="G39:K39"/>
    <mergeCell ref="G23:K23"/>
    <mergeCell ref="B27:F28"/>
    <mergeCell ref="B97:D97"/>
    <mergeCell ref="B96:D96"/>
    <mergeCell ref="B66:C67"/>
    <mergeCell ref="B60:C61"/>
    <mergeCell ref="B62:C63"/>
    <mergeCell ref="B68:C69"/>
    <mergeCell ref="B70:C71"/>
    <mergeCell ref="B64:C65"/>
    <mergeCell ref="B33:F33"/>
    <mergeCell ref="G8:K8"/>
    <mergeCell ref="G9:K9"/>
    <mergeCell ref="K24:K25"/>
    <mergeCell ref="K36:K37"/>
    <mergeCell ref="G15:K15"/>
    <mergeCell ref="G35:K35"/>
    <mergeCell ref="G27:K27"/>
    <mergeCell ref="K28:K29"/>
    <mergeCell ref="G31:K31"/>
    <mergeCell ref="K32:K33"/>
    <mergeCell ref="B25:F25"/>
    <mergeCell ref="B23:F24"/>
    <mergeCell ref="B35:F36"/>
    <mergeCell ref="B34:C34"/>
  </mergeCells>
  <phoneticPr fontId="0" type="noConversion"/>
  <dataValidations disablePrompts="1" xWindow="534" yWindow="506" count="23">
    <dataValidation type="textLength" operator="equal" allowBlank="1" showInputMessage="1" showErrorMessage="1" error="ANOTAR A 13 POSICIONES EL R.F.C. DEL EVALUADOR CON MAYUSCULAS" sqref="E54:F54">
      <formula1>13</formula1>
    </dataValidation>
    <dataValidation type="textLength" operator="equal" allowBlank="1" showInputMessage="1" showErrorMessage="1" error="ANOTAR A 18 POSICIONES EL C.U.R.P. DEL EVALUADOR CON MAYUSCULAS" sqref="G55 H54 I55">
      <formula1>18</formula1>
    </dataValidation>
    <dataValidation allowBlank="1" showInputMessage="1" showErrorMessage="1" sqref="D43"/>
    <dataValidation type="textLength" operator="equal" allowBlank="1" showInputMessage="1" showErrorMessage="1" error="ANOTAR A 13 POSISCIONES EL R.F.C. DEL EVALUADO CON MAYUSCULAS" sqref="G6">
      <formula1>13</formula1>
    </dataValidation>
    <dataValidation type="textLength" operator="equal" allowBlank="1" showInputMessage="1" showErrorMessage="1" error="ANOTAR A 18 POSICIONES AL C.U.R.P. DEL EVALUADO CON MAYUSCULAS" sqref="I6">
      <formula1>18</formula1>
    </dataValidation>
    <dataValidation operator="equal" allowBlank="1" showInputMessage="1" showErrorMessage="1" prompt="INGRESAR EL NUMERO DE RUSP, SIN CEROS AL INICIO_x000a_" sqref="K6"/>
    <dataValidation type="whole" allowBlank="1" showInputMessage="1" showErrorMessage="1" prompt="Anote en numero, la ponderación, de cada meta._x000a__x000a_La suma de las ponderaciones de las metas utilizadas deberá sumar 100." sqref="F18 F22 F42 F38 F26 F34 F30">
      <formula1>0</formula1>
      <formula2>100</formula2>
    </dataValidation>
    <dataValidation type="list" errorStyle="information" allowBlank="1" showInputMessage="1" error="ANOTE LA UNIDAD DE MEDIDA UTILIZADA." prompt="Elija de la lista que se presenta o anote el que utilizará_x000a_" sqref="D18 D22 D26 D30 D34 D38 D42">
      <formula1>"CALIDAD,CANTIDAD,CANTIDAD-CALIDAD,CANTIDAD-COSTO,CANTIDAD-TIEMPO,COSTO,COSTO-CALIDAD,TIEMPO,TIEMPO-CALIDAD,TIEMPO-COSTO"</formula1>
    </dataValidation>
    <dataValidation type="custom" allowBlank="1" showInputMessage="1" showErrorMessage="1" error="Elije una sola opción en los parámetros de evaluación" sqref="G18:J18">
      <formula1>COUNTIF($G$18:$K$18,G18)=1</formula1>
    </dataValidation>
    <dataValidation type="custom" allowBlank="1" showInputMessage="1" showErrorMessage="1" error="Elije una sola opción en los parámetros de evaluación" prompt="SI APLICA ESTE PARAMETRO, LA PONDERACION DE ESTA META, NO DEBE TENER VALOR" sqref="K18">
      <formula1>COUNTIF($G$18:$K$18,K18)=1</formula1>
    </dataValidation>
    <dataValidation type="custom" allowBlank="1" showInputMessage="1" showErrorMessage="1" error="Elije una sola opción en los parámetros de evaluación" sqref="G22:J22">
      <formula1>COUNTIF($G$22:$K$22,G22)=1</formula1>
    </dataValidation>
    <dataValidation type="custom" allowBlank="1" showInputMessage="1" showErrorMessage="1" error="Elije una sola opción en los parámetros de evaluación" prompt="SI APLICA ESTE PARAMETRO, LA PONDERACION DE ESTA META, NO DEBE TENER VALOR" sqref="K22">
      <formula1>COUNTIF($G$22:$K$22,K22)=1</formula1>
    </dataValidation>
    <dataValidation type="custom" allowBlank="1" showInputMessage="1" showErrorMessage="1" error="Elije una sola opción en los parámetros de evaluación" sqref="G26:J26">
      <formula1>COUNTIF($G$26:$K$26,G26)=1</formula1>
    </dataValidation>
    <dataValidation type="custom" allowBlank="1" showInputMessage="1" showErrorMessage="1" error="Elije una sola opción en los parámetros de evaluación" prompt="SI APLICA ESTE PARAMETRO, LA PONDERACION DE ESTA META, NO DEBE TENER VALOR" sqref="K26">
      <formula1>COUNTIF($G$26:$K$26,K26)=1</formula1>
    </dataValidation>
    <dataValidation type="custom" allowBlank="1" showInputMessage="1" showErrorMessage="1" error="Elije una sola opción en los parámetros de evaluación" sqref="G30:J30">
      <formula1>COUNTIF($G$30:$K$30,G30)=1</formula1>
    </dataValidation>
    <dataValidation type="custom" allowBlank="1" showInputMessage="1" showErrorMessage="1" error="Elije una sola opción en los parámetros de evaluación" prompt="SI APLICA ESTE PARAMETRO, LA PONDERACION DE ESTA META, NO DEBE TENER VALOR" sqref="K30">
      <formula1>COUNTIF($G$30:$K$30,K30)=1</formula1>
    </dataValidation>
    <dataValidation type="custom" allowBlank="1" showInputMessage="1" showErrorMessage="1" error="Elije una sola opción en los parámetros de evaluación" sqref="G34:J34">
      <formula1>COUNTIF($G$34:$K$34,G34)=1</formula1>
    </dataValidation>
    <dataValidation type="custom" allowBlank="1" showInputMessage="1" showErrorMessage="1" error="Elije una sola opción en los parámetros de evaluación" prompt="SI APLICA ESTE PARAMETRO, LA PONDERACION DE ESTA META, NO DEBE TENER VALOR" sqref="K34">
      <formula1>COUNTIF($G$34:$K$34,K34)=1</formula1>
    </dataValidation>
    <dataValidation type="custom" allowBlank="1" showInputMessage="1" showErrorMessage="1" error="Elije una sola opción en los parámetros de evaluación" sqref="G38:J38">
      <formula1>COUNTIF($G$38:$K$38,G38)=1</formula1>
    </dataValidation>
    <dataValidation type="custom" allowBlank="1" showInputMessage="1" showErrorMessage="1" error="Elije una sola opción en los parámetros de evaluación" prompt="SI APLICA ESTE PARAMETRO, LA PONDERACION DE ESTA META, NO DEBE TENER VALOR" sqref="K38">
      <formula1>COUNTIF($G$38:$K$38,K38)=1</formula1>
    </dataValidation>
    <dataValidation type="custom" allowBlank="1" showInputMessage="1" showErrorMessage="1" error="Elije una sola opción en los parámetros de evaluación" sqref="G42:J42">
      <formula1>COUNTIF($G$42:$K$42,G42)=1</formula1>
    </dataValidation>
    <dataValidation type="custom" allowBlank="1" showInputMessage="1" showErrorMessage="1" error="Elije una sola opción en los parámetros de evaluación" prompt="SI APLICA ESTE PARAMETRO, LA PONDERACION DE ESTA META, NO DEBE TENER VALOR" sqref="K42">
      <formula1>COUNTIF($G$42:$K$42,K42)=1</formula1>
    </dataValidation>
    <dataValidation type="list" errorStyle="information" allowBlank="1" showInputMessage="1" showErrorMessage="1" error="ES CORRECTO EL NOMBRE...?" prompt="DESCRIBA Y ESPECÍFIQUE,EN SU CASO, EL TIPO DE ACCIÓN CORRECTIVA O DE MEJORA DEL DESEMPEÑO QUE CONSIDERE NECESARIO O ADECUADO._x000a_ESTAS ACCIONES PUEDEN INCLUIR:" sqref="B58:C71">
      <formula1>"APRENDIZAJE DE HABILIDADES O CONOCIMIENTOS ESPECIFICOS,ASESORIA PERSONALIZADA,FACULTAMIENTO,SEGUIMIENTO ESPECIAL,OTROS: (ANOTE EL NOMBRE)"</formula1>
    </dataValidation>
  </dataValidations>
  <printOptions horizontalCentered="1" verticalCentered="1"/>
  <pageMargins left="0" right="0" top="0" bottom="0" header="0" footer="0"/>
  <pageSetup scale="48" orientation="portrait" r:id="rId1"/>
  <headerFooter alignWithMargins="0">
    <oddHeader xml:space="preserve">&amp;C&amp;"Arial,Negrita"
</oddHeader>
  </headerFooter>
  <cellWatches>
    <cellWatch r="F18"/>
  </cellWatche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>
    <pageSetUpPr fitToPage="1"/>
  </sheetPr>
  <dimension ref="A1:IU74"/>
  <sheetViews>
    <sheetView showGridLines="0" zoomScale="80" zoomScaleNormal="80" zoomScaleSheetLayoutView="50" workbookViewId="0"/>
  </sheetViews>
  <sheetFormatPr baseColWidth="10" defaultColWidth="0" defaultRowHeight="12.75" zeroHeight="1" x14ac:dyDescent="0.2"/>
  <cols>
    <col min="1" max="1" width="1.7109375" style="5" customWidth="1"/>
    <col min="2" max="2" width="29.140625" style="5" customWidth="1"/>
    <col min="3" max="3" width="23.85546875" style="5" customWidth="1"/>
    <col min="4" max="4" width="26.140625" style="5" customWidth="1"/>
    <col min="5" max="5" width="19.42578125" style="5" customWidth="1"/>
    <col min="6" max="6" width="18.28515625" style="5" customWidth="1"/>
    <col min="7" max="8" width="16.140625" style="5" customWidth="1"/>
    <col min="9" max="9" width="15.5703125" style="5" customWidth="1"/>
    <col min="10" max="10" width="1.7109375" style="5" customWidth="1"/>
    <col min="11" max="11" width="12.5703125" style="5" hidden="1" customWidth="1"/>
    <col min="12" max="12" width="14" style="5" hidden="1" customWidth="1"/>
    <col min="13" max="13" width="16.140625" style="5" hidden="1" customWidth="1"/>
    <col min="14" max="14" width="7.140625" style="5" hidden="1" customWidth="1"/>
    <col min="15" max="15" width="5.42578125" style="5" hidden="1" customWidth="1"/>
    <col min="16" max="16" width="4.140625" style="170" hidden="1" customWidth="1"/>
    <col min="17" max="17" width="29.7109375" style="170" hidden="1" customWidth="1"/>
    <col min="18" max="19" width="29.140625" style="170" hidden="1" customWidth="1"/>
    <col min="20" max="23" width="11.42578125" style="67" hidden="1" customWidth="1"/>
    <col min="24" max="255" width="11.42578125" style="5" hidden="1" customWidth="1"/>
    <col min="256" max="16384" width="3.5703125" style="5" hidden="1"/>
  </cols>
  <sheetData>
    <row r="1" spans="1:23" ht="3" customHeight="1" x14ac:dyDescent="0.2">
      <c r="A1" s="791"/>
      <c r="B1" s="791"/>
      <c r="C1" s="791"/>
      <c r="D1" s="791"/>
      <c r="E1" s="791"/>
      <c r="F1" s="791"/>
      <c r="G1" s="791"/>
      <c r="H1" s="791"/>
      <c r="I1" s="791"/>
      <c r="J1" s="791"/>
    </row>
    <row r="2" spans="1:23" ht="59.25" customHeight="1" x14ac:dyDescent="0.2">
      <c r="A2" s="791"/>
      <c r="B2" s="791"/>
      <c r="C2" s="791"/>
      <c r="D2" s="791"/>
      <c r="E2" s="791"/>
      <c r="F2" s="791"/>
      <c r="G2" s="791"/>
      <c r="H2" s="791"/>
      <c r="I2" s="791"/>
      <c r="J2" s="791"/>
    </row>
    <row r="3" spans="1:23" ht="2.4500000000000002" customHeight="1" x14ac:dyDescent="0.2">
      <c r="A3" s="101"/>
      <c r="B3" s="101"/>
      <c r="C3" s="101"/>
      <c r="D3" s="101"/>
      <c r="E3" s="101"/>
      <c r="F3" s="101"/>
      <c r="G3" s="101"/>
      <c r="H3" s="101"/>
      <c r="I3" s="101"/>
      <c r="J3" s="101"/>
    </row>
    <row r="4" spans="1:23" ht="26.25" customHeight="1" x14ac:dyDescent="0.2">
      <c r="A4" s="101"/>
      <c r="B4" s="426" t="s">
        <v>58</v>
      </c>
      <c r="C4" s="427"/>
      <c r="D4" s="427"/>
      <c r="E4" s="427"/>
      <c r="F4" s="427"/>
      <c r="G4" s="427"/>
      <c r="H4" s="427"/>
      <c r="I4" s="428"/>
      <c r="J4" s="101"/>
    </row>
    <row r="5" spans="1:23" ht="2.4500000000000002" customHeight="1" x14ac:dyDescent="0.2">
      <c r="A5" s="101"/>
      <c r="B5" s="291"/>
      <c r="C5" s="291"/>
      <c r="D5" s="291"/>
      <c r="E5" s="291"/>
      <c r="F5" s="291"/>
      <c r="G5" s="291"/>
      <c r="H5" s="291"/>
      <c r="I5" s="291"/>
      <c r="J5" s="101"/>
    </row>
    <row r="6" spans="1:23" ht="26.1" customHeight="1" x14ac:dyDescent="0.25">
      <c r="A6" s="101"/>
      <c r="B6" s="769">
        <f>VCIFM!B6</f>
        <v>0</v>
      </c>
      <c r="C6" s="770"/>
      <c r="D6" s="770"/>
      <c r="E6" s="770"/>
      <c r="F6" s="770"/>
      <c r="G6" s="770"/>
      <c r="H6" s="770"/>
      <c r="I6" s="771"/>
      <c r="J6" s="101"/>
    </row>
    <row r="7" spans="1:23" s="89" customFormat="1" ht="10.5" customHeight="1" x14ac:dyDescent="0.2">
      <c r="A7" s="144"/>
      <c r="B7" s="746" t="str">
        <f>VCIFM!B7:E7</f>
        <v>NOMBRE DEL EVALUADO</v>
      </c>
      <c r="C7" s="747"/>
      <c r="D7" s="747"/>
      <c r="E7" s="747"/>
      <c r="F7" s="747"/>
      <c r="G7" s="747"/>
      <c r="H7" s="747"/>
      <c r="I7" s="748"/>
      <c r="J7" s="144"/>
      <c r="P7" s="171"/>
      <c r="Q7" s="171"/>
      <c r="R7" s="171"/>
      <c r="S7" s="171"/>
      <c r="T7" s="172"/>
      <c r="U7" s="172"/>
      <c r="V7" s="172"/>
      <c r="W7" s="172"/>
    </row>
    <row r="8" spans="1:23" ht="26.1" customHeight="1" x14ac:dyDescent="0.25">
      <c r="A8" s="101"/>
      <c r="B8" s="753">
        <f>VCIFM!B8</f>
        <v>0</v>
      </c>
      <c r="C8" s="754"/>
      <c r="D8" s="754"/>
      <c r="E8" s="754"/>
      <c r="F8" s="754"/>
      <c r="G8" s="754"/>
      <c r="H8" s="754"/>
      <c r="I8" s="755"/>
      <c r="J8" s="101"/>
    </row>
    <row r="9" spans="1:23" s="89" customFormat="1" ht="10.5" customHeight="1" x14ac:dyDescent="0.2">
      <c r="A9" s="144"/>
      <c r="B9" s="746" t="str">
        <f>VCIFM!B9:E9</f>
        <v>DENOMINACIÓN DEL PUESTO</v>
      </c>
      <c r="C9" s="747"/>
      <c r="D9" s="747"/>
      <c r="E9" s="747"/>
      <c r="F9" s="747"/>
      <c r="G9" s="747"/>
      <c r="H9" s="747"/>
      <c r="I9" s="748"/>
      <c r="J9" s="144"/>
      <c r="P9" s="171"/>
      <c r="Q9" s="171"/>
      <c r="R9" s="171"/>
      <c r="S9" s="171"/>
      <c r="T9" s="172"/>
      <c r="U9" s="172"/>
      <c r="V9" s="172"/>
      <c r="W9" s="172"/>
    </row>
    <row r="10" spans="1:23" s="89" customFormat="1" ht="26.1" customHeight="1" x14ac:dyDescent="0.25">
      <c r="A10" s="144"/>
      <c r="B10" s="414">
        <f>VCIFM!G6</f>
        <v>0</v>
      </c>
      <c r="C10" s="372"/>
      <c r="D10" s="745">
        <f>VCIFM!I6</f>
        <v>0</v>
      </c>
      <c r="E10" s="745"/>
      <c r="F10" s="373"/>
      <c r="G10" s="749">
        <f>VCIFM!K6</f>
        <v>0</v>
      </c>
      <c r="H10" s="749"/>
      <c r="I10" s="750"/>
      <c r="J10" s="144"/>
      <c r="P10" s="171"/>
      <c r="Q10" s="171"/>
      <c r="R10" s="171"/>
      <c r="S10" s="171"/>
      <c r="T10" s="172"/>
      <c r="U10" s="172"/>
      <c r="V10" s="172"/>
      <c r="W10" s="172"/>
    </row>
    <row r="11" spans="1:23" ht="10.5" customHeight="1" x14ac:dyDescent="0.2">
      <c r="A11" s="101"/>
      <c r="B11" s="415" t="str">
        <f>VCIFM!G7</f>
        <v xml:space="preserve">RFC </v>
      </c>
      <c r="C11" s="374"/>
      <c r="D11" s="759" t="str">
        <f>VCIFM!I7</f>
        <v xml:space="preserve">CURP  </v>
      </c>
      <c r="E11" s="759"/>
      <c r="F11" s="374"/>
      <c r="G11" s="751" t="str">
        <f>VCIFM!K7</f>
        <v>No.de RUSP</v>
      </c>
      <c r="H11" s="751"/>
      <c r="I11" s="752"/>
      <c r="J11" s="101"/>
    </row>
    <row r="12" spans="1:23" s="89" customFormat="1" ht="24" customHeight="1" x14ac:dyDescent="0.25">
      <c r="A12" s="144"/>
      <c r="B12" s="753">
        <f>VCIFM!G8</f>
        <v>0</v>
      </c>
      <c r="C12" s="754"/>
      <c r="D12" s="754"/>
      <c r="E12" s="754"/>
      <c r="F12" s="754"/>
      <c r="G12" s="754"/>
      <c r="H12" s="754"/>
      <c r="I12" s="755"/>
      <c r="J12" s="144"/>
      <c r="P12" s="171"/>
      <c r="Q12" s="171"/>
      <c r="R12" s="171"/>
      <c r="S12" s="171"/>
      <c r="T12" s="172"/>
      <c r="U12" s="172"/>
      <c r="V12" s="172"/>
      <c r="W12" s="172"/>
    </row>
    <row r="13" spans="1:23" ht="10.5" customHeight="1" x14ac:dyDescent="0.2">
      <c r="A13" s="101"/>
      <c r="B13" s="756" t="str">
        <f>VCIFM!G9</f>
        <v>NOMBRE DE LA DEPENDENCIA U ÓRGANO ADMINISTRATIVO DESCONCENTRADO</v>
      </c>
      <c r="C13" s="757"/>
      <c r="D13" s="757"/>
      <c r="E13" s="757"/>
      <c r="F13" s="757"/>
      <c r="G13" s="757"/>
      <c r="H13" s="757"/>
      <c r="I13" s="758"/>
      <c r="J13" s="101"/>
    </row>
    <row r="14" spans="1:23" s="89" customFormat="1" ht="36" customHeight="1" x14ac:dyDescent="0.25">
      <c r="A14" s="144"/>
      <c r="B14" s="753">
        <f>VCIFM!B10</f>
        <v>0</v>
      </c>
      <c r="C14" s="754"/>
      <c r="D14" s="754"/>
      <c r="E14" s="754"/>
      <c r="F14" s="754"/>
      <c r="G14" s="754"/>
      <c r="H14" s="754"/>
      <c r="I14" s="755"/>
      <c r="J14" s="144"/>
      <c r="P14" s="171"/>
      <c r="Q14" s="171"/>
      <c r="R14" s="171"/>
      <c r="S14" s="171"/>
      <c r="T14" s="172"/>
      <c r="U14" s="172"/>
      <c r="V14" s="172"/>
      <c r="W14" s="172"/>
    </row>
    <row r="15" spans="1:23" ht="10.5" customHeight="1" x14ac:dyDescent="0.2">
      <c r="A15" s="101"/>
      <c r="B15" s="536" t="str">
        <f>VCIFM!B11</f>
        <v>CLAVE Y NOMBRE DE LA UNIDAD RESPONSABLE</v>
      </c>
      <c r="C15" s="537"/>
      <c r="D15" s="537"/>
      <c r="E15" s="537"/>
      <c r="F15" s="537"/>
      <c r="G15" s="537"/>
      <c r="H15" s="537"/>
      <c r="I15" s="538"/>
      <c r="J15" s="101"/>
    </row>
    <row r="16" spans="1:23" s="11" customFormat="1" ht="2.4500000000000002" customHeight="1" x14ac:dyDescent="0.2">
      <c r="A16" s="106"/>
      <c r="B16" s="375"/>
      <c r="C16" s="375"/>
      <c r="D16" s="375"/>
      <c r="E16" s="375"/>
      <c r="F16" s="375"/>
      <c r="G16" s="375"/>
      <c r="H16" s="375"/>
      <c r="I16" s="375"/>
      <c r="J16" s="106"/>
      <c r="P16" s="80"/>
      <c r="Q16" s="80"/>
      <c r="R16" s="80"/>
      <c r="S16" s="80"/>
      <c r="T16" s="80"/>
      <c r="U16" s="80"/>
      <c r="V16" s="80"/>
      <c r="W16" s="80"/>
    </row>
    <row r="17" spans="1:23" ht="19.5" customHeight="1" x14ac:dyDescent="0.2">
      <c r="A17" s="101"/>
      <c r="B17" s="426" t="s">
        <v>224</v>
      </c>
      <c r="C17" s="427"/>
      <c r="D17" s="427"/>
      <c r="E17" s="427"/>
      <c r="F17" s="427"/>
      <c r="G17" s="427"/>
      <c r="H17" s="427"/>
      <c r="I17" s="428"/>
      <c r="J17" s="101"/>
    </row>
    <row r="18" spans="1:23" s="11" customFormat="1" ht="2.4500000000000002" customHeight="1" x14ac:dyDescent="0.25">
      <c r="A18" s="106"/>
      <c r="B18" s="376"/>
      <c r="C18" s="376"/>
      <c r="D18" s="376"/>
      <c r="E18" s="376"/>
      <c r="F18" s="376"/>
      <c r="G18" s="376"/>
      <c r="H18" s="376"/>
      <c r="I18" s="376"/>
      <c r="J18" s="106"/>
      <c r="P18" s="80"/>
      <c r="Q18" s="80"/>
      <c r="R18" s="80"/>
      <c r="S18" s="80"/>
      <c r="T18" s="80"/>
      <c r="U18" s="80"/>
      <c r="V18" s="80"/>
      <c r="W18" s="80"/>
    </row>
    <row r="19" spans="1:23" s="11" customFormat="1" ht="22.5" customHeight="1" x14ac:dyDescent="0.25">
      <c r="A19" s="106"/>
      <c r="B19" s="377"/>
      <c r="C19" s="378"/>
      <c r="D19" s="378"/>
      <c r="E19" s="378"/>
      <c r="F19" s="378"/>
      <c r="G19" s="378"/>
      <c r="H19" s="765" t="s">
        <v>256</v>
      </c>
      <c r="I19" s="766"/>
      <c r="J19" s="106"/>
      <c r="P19" s="80"/>
      <c r="Q19" s="80"/>
      <c r="R19" s="80"/>
      <c r="S19" s="80"/>
      <c r="T19" s="80"/>
      <c r="U19" s="80"/>
      <c r="V19" s="80"/>
      <c r="W19" s="80"/>
    </row>
    <row r="20" spans="1:23" s="175" customFormat="1" ht="38.25" customHeight="1" x14ac:dyDescent="0.25">
      <c r="A20" s="416"/>
      <c r="B20" s="404"/>
      <c r="C20" s="433" t="s">
        <v>223</v>
      </c>
      <c r="D20" s="433"/>
      <c r="E20" s="433"/>
      <c r="F20" s="433"/>
      <c r="G20" s="409">
        <f>'tablas de calculo'!AH14</f>
        <v>0</v>
      </c>
      <c r="H20" s="760" t="str">
        <f>'tablas de calculo'!AK13</f>
        <v>NO APLICA</v>
      </c>
      <c r="I20" s="434"/>
      <c r="J20" s="101"/>
      <c r="K20" s="5"/>
      <c r="L20" s="5"/>
      <c r="M20" s="5"/>
      <c r="N20" s="5"/>
      <c r="O20" s="5"/>
      <c r="P20" s="173"/>
      <c r="Q20" s="173"/>
      <c r="R20" s="173"/>
      <c r="S20" s="173"/>
      <c r="T20" s="174"/>
      <c r="U20" s="174"/>
      <c r="V20" s="174"/>
      <c r="W20" s="174"/>
    </row>
    <row r="21" spans="1:23" ht="42" customHeight="1" x14ac:dyDescent="0.2">
      <c r="A21" s="101"/>
      <c r="B21" s="406"/>
      <c r="C21" s="407"/>
      <c r="D21" s="743" t="s">
        <v>255</v>
      </c>
      <c r="E21" s="743"/>
      <c r="F21" s="409" t="str">
        <f>'tablas de calculo'!AZ4</f>
        <v>Verifica el 3° requisito</v>
      </c>
      <c r="G21" s="405"/>
      <c r="H21" s="246"/>
      <c r="I21" s="379"/>
      <c r="J21" s="101"/>
    </row>
    <row r="22" spans="1:23" ht="24" customHeight="1" x14ac:dyDescent="0.2">
      <c r="A22" s="101"/>
      <c r="B22" s="381"/>
      <c r="C22" s="382"/>
      <c r="D22" s="246"/>
      <c r="E22" s="246"/>
      <c r="F22" s="383"/>
      <c r="G22" s="384"/>
      <c r="H22" s="246"/>
      <c r="I22" s="379"/>
      <c r="J22" s="101"/>
    </row>
    <row r="23" spans="1:23" ht="45" customHeight="1" x14ac:dyDescent="0.2">
      <c r="A23" s="101"/>
      <c r="B23" s="381"/>
      <c r="C23" s="433" t="s">
        <v>257</v>
      </c>
      <c r="D23" s="433"/>
      <c r="E23" s="433"/>
      <c r="F23" s="433"/>
      <c r="G23" s="409" t="str">
        <f>'tablas de calculo'!AH18</f>
        <v>Revisa las ponderaciones</v>
      </c>
      <c r="H23" s="433" t="str">
        <f>'tablas de calculo'!AK17</f>
        <v>Aplica la evaluación</v>
      </c>
      <c r="I23" s="434"/>
      <c r="J23" s="101"/>
    </row>
    <row r="24" spans="1:23" ht="30" customHeight="1" x14ac:dyDescent="0.2">
      <c r="A24" s="101"/>
      <c r="B24" s="410"/>
      <c r="C24" s="385"/>
      <c r="D24" s="385"/>
      <c r="E24" s="386"/>
      <c r="F24" s="387"/>
      <c r="G24" s="388"/>
      <c r="H24" s="389"/>
      <c r="I24" s="390"/>
      <c r="J24" s="101"/>
    </row>
    <row r="25" spans="1:23" ht="39" customHeight="1" x14ac:dyDescent="0.2">
      <c r="A25" s="101"/>
      <c r="B25" s="410"/>
      <c r="C25" s="433" t="s">
        <v>225</v>
      </c>
      <c r="D25" s="433"/>
      <c r="E25" s="433"/>
      <c r="F25" s="433"/>
      <c r="G25" s="409">
        <f>'tablas de calculo'!AL2</f>
        <v>0</v>
      </c>
      <c r="H25" s="433" t="str">
        <f>'tablas de calculo'!AL3</f>
        <v>NO APLICA</v>
      </c>
      <c r="I25" s="434"/>
      <c r="J25" s="101"/>
    </row>
    <row r="26" spans="1:23" ht="18.75" customHeight="1" x14ac:dyDescent="0.2">
      <c r="A26" s="101"/>
      <c r="B26" s="391"/>
      <c r="C26" s="246"/>
      <c r="D26" s="246"/>
      <c r="E26" s="392"/>
      <c r="F26" s="392"/>
      <c r="G26" s="392"/>
      <c r="H26" s="246"/>
      <c r="I26" s="379"/>
      <c r="J26" s="101"/>
    </row>
    <row r="27" spans="1:23" ht="33" customHeight="1" x14ac:dyDescent="0.2">
      <c r="A27" s="101"/>
      <c r="B27" s="391"/>
      <c r="C27" s="744" t="s">
        <v>235</v>
      </c>
      <c r="D27" s="744"/>
      <c r="E27" s="413">
        <f>'tablas de calculo'!AK4</f>
        <v>0</v>
      </c>
      <c r="F27" s="767"/>
      <c r="G27" s="767"/>
      <c r="H27" s="283"/>
      <c r="I27" s="379"/>
      <c r="J27" s="101"/>
    </row>
    <row r="28" spans="1:23" ht="6.75" customHeight="1" x14ac:dyDescent="0.2">
      <c r="A28" s="101"/>
      <c r="B28" s="391"/>
      <c r="C28" s="408"/>
      <c r="D28" s="408"/>
      <c r="E28" s="413"/>
      <c r="F28" s="393"/>
      <c r="G28" s="393"/>
      <c r="H28" s="283"/>
      <c r="I28" s="379"/>
      <c r="J28" s="101"/>
    </row>
    <row r="29" spans="1:23" ht="43.5" customHeight="1" x14ac:dyDescent="0.2">
      <c r="A29" s="101"/>
      <c r="B29" s="380"/>
      <c r="C29" s="773" t="s">
        <v>230</v>
      </c>
      <c r="D29" s="773"/>
      <c r="E29" s="413">
        <f>'vcai-CAPACITACION'!J15</f>
        <v>0</v>
      </c>
      <c r="F29" s="767"/>
      <c r="G29" s="767"/>
      <c r="H29" s="283"/>
      <c r="I29" s="379"/>
      <c r="J29" s="101"/>
    </row>
    <row r="30" spans="1:23" ht="42" customHeight="1" x14ac:dyDescent="0.2">
      <c r="A30" s="101"/>
      <c r="B30" s="394"/>
      <c r="C30" s="395"/>
      <c r="D30" s="395"/>
      <c r="E30" s="246"/>
      <c r="F30" s="246"/>
      <c r="G30" s="246"/>
      <c r="H30" s="246"/>
      <c r="I30" s="379"/>
      <c r="J30" s="101"/>
    </row>
    <row r="31" spans="1:23" ht="42.75" customHeight="1" x14ac:dyDescent="0.2">
      <c r="A31" s="101"/>
      <c r="B31" s="394"/>
      <c r="C31" s="411"/>
      <c r="D31" s="395"/>
      <c r="E31" s="764" t="s">
        <v>236</v>
      </c>
      <c r="F31" s="764"/>
      <c r="G31" s="409" t="e">
        <f>'tablas de calculo'!AL20</f>
        <v>#VALUE!</v>
      </c>
      <c r="H31" s="433" t="e">
        <f>'tablas de calculo'!AK20</f>
        <v>#VALUE!</v>
      </c>
      <c r="I31" s="434"/>
      <c r="J31" s="101"/>
    </row>
    <row r="32" spans="1:23" ht="6.75" customHeight="1" x14ac:dyDescent="0.2">
      <c r="A32" s="101"/>
      <c r="B32" s="397"/>
      <c r="C32" s="398"/>
      <c r="D32" s="398"/>
      <c r="E32" s="396"/>
      <c r="F32" s="396"/>
      <c r="G32" s="399"/>
      <c r="H32" s="400"/>
      <c r="I32" s="403"/>
      <c r="J32" s="101"/>
    </row>
    <row r="33" spans="1:10" ht="42.75" customHeight="1" x14ac:dyDescent="0.2">
      <c r="A33" s="101"/>
      <c r="B33" s="397"/>
      <c r="C33" s="398"/>
      <c r="D33" s="744" t="s">
        <v>226</v>
      </c>
      <c r="E33" s="744"/>
      <c r="F33" s="409" t="str">
        <f>APOR.DEST.!K37</f>
        <v>Verifica el 1° requisito</v>
      </c>
      <c r="G33" s="385"/>
      <c r="H33" s="246"/>
      <c r="I33" s="379"/>
      <c r="J33" s="101"/>
    </row>
    <row r="34" spans="1:10" ht="6.75" customHeight="1" x14ac:dyDescent="0.2">
      <c r="A34" s="101"/>
      <c r="B34" s="391"/>
      <c r="C34" s="246"/>
      <c r="D34" s="246"/>
      <c r="E34" s="246"/>
      <c r="F34" s="246"/>
      <c r="G34" s="246"/>
      <c r="H34" s="246"/>
      <c r="I34" s="379"/>
      <c r="J34" s="101"/>
    </row>
    <row r="35" spans="1:10" ht="49.5" customHeight="1" x14ac:dyDescent="0.2">
      <c r="A35" s="101"/>
      <c r="B35" s="391"/>
      <c r="C35" s="412"/>
      <c r="D35" s="246"/>
      <c r="E35" s="772" t="s">
        <v>237</v>
      </c>
      <c r="F35" s="772"/>
      <c r="G35" s="409" t="e">
        <f>'tablas de calculo'!AL24</f>
        <v>#VALUE!</v>
      </c>
      <c r="H35" s="760" t="e">
        <f>'tablas de calculo'!AK23</f>
        <v>#VALUE!</v>
      </c>
      <c r="I35" s="434"/>
      <c r="J35" s="101"/>
    </row>
    <row r="36" spans="1:10" ht="20.25" customHeight="1" x14ac:dyDescent="0.2">
      <c r="A36" s="101"/>
      <c r="B36" s="401"/>
      <c r="C36" s="291"/>
      <c r="D36" s="291"/>
      <c r="E36" s="291"/>
      <c r="F36" s="291"/>
      <c r="G36" s="291"/>
      <c r="H36" s="291"/>
      <c r="I36" s="402"/>
      <c r="J36" s="101"/>
    </row>
    <row r="37" spans="1:10" ht="2.25" customHeight="1" x14ac:dyDescent="0.2">
      <c r="A37" s="101"/>
      <c r="B37" s="304"/>
      <c r="C37" s="304"/>
      <c r="D37" s="304"/>
      <c r="E37" s="304"/>
      <c r="F37" s="304"/>
      <c r="G37" s="304"/>
      <c r="H37" s="304"/>
      <c r="I37" s="304"/>
      <c r="J37" s="101"/>
    </row>
    <row r="38" spans="1:10" ht="15" customHeight="1" x14ac:dyDescent="0.2">
      <c r="A38" s="101"/>
      <c r="B38" s="761" t="s">
        <v>98</v>
      </c>
      <c r="C38" s="762"/>
      <c r="D38" s="762"/>
      <c r="E38" s="762"/>
      <c r="F38" s="762"/>
      <c r="G38" s="762"/>
      <c r="H38" s="762"/>
      <c r="I38" s="763"/>
      <c r="J38" s="101"/>
    </row>
    <row r="39" spans="1:10" ht="2.25" customHeight="1" x14ac:dyDescent="0.2">
      <c r="A39" s="101"/>
      <c r="B39" s="101"/>
      <c r="C39" s="101"/>
      <c r="D39" s="101"/>
      <c r="E39" s="101"/>
      <c r="F39" s="101"/>
      <c r="G39" s="101"/>
      <c r="H39" s="101"/>
      <c r="I39" s="101"/>
      <c r="J39" s="101"/>
    </row>
    <row r="40" spans="1:10" ht="24" customHeight="1" x14ac:dyDescent="0.2">
      <c r="A40" s="101"/>
      <c r="B40" s="597"/>
      <c r="C40" s="595"/>
      <c r="D40" s="595"/>
      <c r="E40" s="595"/>
      <c r="F40" s="595"/>
      <c r="G40" s="595"/>
      <c r="H40" s="595"/>
      <c r="I40" s="596"/>
      <c r="J40" s="101"/>
    </row>
    <row r="41" spans="1:10" ht="24" customHeight="1" x14ac:dyDescent="0.2">
      <c r="A41" s="417"/>
      <c r="B41" s="597"/>
      <c r="C41" s="595"/>
      <c r="D41" s="595"/>
      <c r="E41" s="595"/>
      <c r="F41" s="595"/>
      <c r="G41" s="595"/>
      <c r="H41" s="595"/>
      <c r="I41" s="596"/>
      <c r="J41" s="101"/>
    </row>
    <row r="42" spans="1:10" ht="24" customHeight="1" x14ac:dyDescent="0.2">
      <c r="A42" s="417"/>
      <c r="B42" s="597"/>
      <c r="C42" s="595"/>
      <c r="D42" s="595"/>
      <c r="E42" s="595"/>
      <c r="F42" s="595"/>
      <c r="G42" s="595"/>
      <c r="H42" s="595"/>
      <c r="I42" s="596"/>
      <c r="J42" s="101"/>
    </row>
    <row r="43" spans="1:10" ht="24" customHeight="1" x14ac:dyDescent="0.2">
      <c r="A43" s="101"/>
      <c r="B43" s="597"/>
      <c r="C43" s="595"/>
      <c r="D43" s="595"/>
      <c r="E43" s="595"/>
      <c r="F43" s="595"/>
      <c r="G43" s="595"/>
      <c r="H43" s="595"/>
      <c r="I43" s="596"/>
      <c r="J43" s="101"/>
    </row>
    <row r="44" spans="1:10" ht="24" customHeight="1" x14ac:dyDescent="0.2">
      <c r="A44" s="101"/>
      <c r="B44" s="597"/>
      <c r="C44" s="595"/>
      <c r="D44" s="595"/>
      <c r="E44" s="595"/>
      <c r="F44" s="595"/>
      <c r="G44" s="595"/>
      <c r="H44" s="595"/>
      <c r="I44" s="596"/>
      <c r="J44" s="101"/>
    </row>
    <row r="45" spans="1:10" ht="24" customHeight="1" x14ac:dyDescent="0.2">
      <c r="A45" s="101"/>
      <c r="B45" s="597"/>
      <c r="C45" s="595"/>
      <c r="D45" s="595"/>
      <c r="E45" s="595"/>
      <c r="F45" s="595"/>
      <c r="G45" s="595"/>
      <c r="H45" s="595"/>
      <c r="I45" s="596"/>
      <c r="J45" s="101"/>
    </row>
    <row r="46" spans="1:10" ht="24" customHeight="1" x14ac:dyDescent="0.2">
      <c r="A46" s="101"/>
      <c r="B46" s="597"/>
      <c r="C46" s="595"/>
      <c r="D46" s="595"/>
      <c r="E46" s="595"/>
      <c r="F46" s="595"/>
      <c r="G46" s="595"/>
      <c r="H46" s="595"/>
      <c r="I46" s="596"/>
      <c r="J46" s="101"/>
    </row>
    <row r="47" spans="1:10" ht="24" customHeight="1" x14ac:dyDescent="0.2">
      <c r="A47" s="101"/>
      <c r="B47" s="597"/>
      <c r="C47" s="595"/>
      <c r="D47" s="595"/>
      <c r="E47" s="595"/>
      <c r="F47" s="595"/>
      <c r="G47" s="595"/>
      <c r="H47" s="595"/>
      <c r="I47" s="596"/>
      <c r="J47" s="101"/>
    </row>
    <row r="48" spans="1:10" x14ac:dyDescent="0.2">
      <c r="A48" s="101"/>
      <c r="B48" s="101"/>
      <c r="C48" s="101"/>
      <c r="D48" s="101"/>
      <c r="E48" s="101"/>
      <c r="F48" s="101"/>
      <c r="G48" s="101"/>
      <c r="H48" s="101"/>
      <c r="I48" s="101"/>
      <c r="J48" s="101"/>
    </row>
    <row r="49" spans="1:23" x14ac:dyDescent="0.2">
      <c r="A49" s="101"/>
      <c r="B49" s="101"/>
      <c r="C49" s="101"/>
      <c r="D49" s="101"/>
      <c r="E49" s="101"/>
      <c r="F49" s="101"/>
      <c r="G49" s="101"/>
      <c r="H49" s="101"/>
      <c r="I49" s="101"/>
      <c r="J49" s="101"/>
    </row>
    <row r="50" spans="1:23" ht="15.75" customHeight="1" x14ac:dyDescent="0.25">
      <c r="A50" s="101"/>
      <c r="B50" s="768" t="str">
        <f>CONCATENATE(VCIFM!F50,"                                                                                                                                          ",VCIFM!F46)</f>
        <v xml:space="preserve">                                                                                                                                          </v>
      </c>
      <c r="C50" s="768"/>
      <c r="D50" s="768"/>
      <c r="E50" s="178"/>
      <c r="F50" s="768">
        <f>B6</f>
        <v>0</v>
      </c>
      <c r="G50" s="768"/>
      <c r="H50" s="768"/>
      <c r="I50" s="768"/>
      <c r="J50" s="101"/>
    </row>
    <row r="51" spans="1:23" ht="18.75" customHeight="1" x14ac:dyDescent="0.25">
      <c r="A51" s="101"/>
      <c r="B51" s="768"/>
      <c r="C51" s="768"/>
      <c r="D51" s="768"/>
      <c r="E51" s="179"/>
      <c r="F51" s="768"/>
      <c r="G51" s="768"/>
      <c r="H51" s="768"/>
      <c r="I51" s="768"/>
      <c r="J51" s="101"/>
    </row>
    <row r="52" spans="1:23" ht="21" customHeight="1" x14ac:dyDescent="0.25">
      <c r="A52" s="101"/>
      <c r="B52" s="502"/>
      <c r="C52" s="502"/>
      <c r="D52" s="502"/>
      <c r="E52" s="180"/>
      <c r="F52" s="502"/>
      <c r="G52" s="502"/>
      <c r="H52" s="502"/>
      <c r="I52" s="502"/>
      <c r="J52" s="101"/>
    </row>
    <row r="53" spans="1:23" ht="12.75" customHeight="1" x14ac:dyDescent="0.2">
      <c r="A53" s="101"/>
      <c r="B53" s="776" t="s">
        <v>99</v>
      </c>
      <c r="C53" s="776"/>
      <c r="D53" s="776"/>
      <c r="E53" s="101"/>
      <c r="F53" s="659" t="s">
        <v>26</v>
      </c>
      <c r="G53" s="659"/>
      <c r="H53" s="659"/>
      <c r="I53" s="659"/>
      <c r="J53" s="101"/>
    </row>
    <row r="54" spans="1:23" x14ac:dyDescent="0.2">
      <c r="A54" s="176"/>
      <c r="B54" s="181"/>
      <c r="C54" s="775"/>
      <c r="D54" s="775"/>
      <c r="E54" s="775"/>
      <c r="F54" s="775"/>
      <c r="G54" s="774"/>
      <c r="H54" s="774"/>
      <c r="I54" s="774"/>
      <c r="J54" s="101"/>
    </row>
    <row r="55" spans="1:23" ht="24.75" customHeight="1" x14ac:dyDescent="0.2">
      <c r="A55" s="101"/>
      <c r="B55" s="201">
        <f>VCIFM!E54</f>
        <v>0</v>
      </c>
      <c r="C55" s="200"/>
      <c r="D55" s="789">
        <f>APOR.DEST.!G5</f>
        <v>2019</v>
      </c>
      <c r="E55" s="101"/>
      <c r="F55" s="101"/>
      <c r="G55" s="101"/>
      <c r="H55" s="101"/>
      <c r="I55" s="101"/>
      <c r="J55" s="101"/>
    </row>
    <row r="56" spans="1:23" x14ac:dyDescent="0.2">
      <c r="A56" s="114"/>
      <c r="B56" s="136" t="s">
        <v>169</v>
      </c>
      <c r="C56" s="137"/>
      <c r="D56" s="790" t="str">
        <f>APOR.DEST.!G6</f>
        <v>AÑO DE LA EVALUACIÓN</v>
      </c>
      <c r="E56" s="101"/>
      <c r="F56" s="101"/>
      <c r="G56" s="101"/>
      <c r="H56" s="101"/>
      <c r="I56" s="101"/>
      <c r="J56" s="101"/>
    </row>
    <row r="57" spans="1:23" ht="24.75" customHeight="1" x14ac:dyDescent="0.25">
      <c r="A57" s="101"/>
      <c r="B57" s="201">
        <f>VCIFM!H54</f>
        <v>0</v>
      </c>
      <c r="C57" s="177"/>
      <c r="D57" s="182"/>
      <c r="E57" s="182"/>
      <c r="F57" s="182"/>
      <c r="G57" s="182"/>
      <c r="H57" s="101"/>
      <c r="I57" s="101"/>
      <c r="J57" s="101"/>
    </row>
    <row r="58" spans="1:23" ht="11.25" customHeight="1" x14ac:dyDescent="0.2">
      <c r="A58" s="101"/>
      <c r="B58" s="136" t="s">
        <v>168</v>
      </c>
      <c r="C58" s="137"/>
      <c r="D58" s="101"/>
      <c r="E58" s="101"/>
      <c r="F58" s="101"/>
      <c r="G58" s="101"/>
      <c r="H58" s="101"/>
      <c r="I58" s="101"/>
      <c r="J58" s="101"/>
    </row>
    <row r="59" spans="1:23" x14ac:dyDescent="0.2">
      <c r="A59" s="101"/>
      <c r="B59" s="101"/>
      <c r="C59" s="101"/>
      <c r="D59" s="101"/>
      <c r="E59" s="101"/>
      <c r="F59" s="101"/>
      <c r="G59" s="101"/>
      <c r="H59" s="101"/>
      <c r="I59" s="101"/>
      <c r="J59" s="101"/>
    </row>
    <row r="60" spans="1:23" ht="24.75" customHeight="1" x14ac:dyDescent="0.2">
      <c r="A60" s="101"/>
      <c r="B60" s="101"/>
      <c r="C60" s="101"/>
      <c r="D60" s="502">
        <f>APOR.DEST.!B9</f>
        <v>0</v>
      </c>
      <c r="E60" s="502"/>
      <c r="F60" s="502"/>
      <c r="G60" s="502"/>
      <c r="H60" s="101"/>
      <c r="I60" s="101"/>
      <c r="J60" s="101"/>
    </row>
    <row r="61" spans="1:23" ht="11.25" customHeight="1" x14ac:dyDescent="0.2">
      <c r="A61" s="101"/>
      <c r="B61" s="101"/>
      <c r="C61" s="101"/>
      <c r="D61" s="659" t="s">
        <v>100</v>
      </c>
      <c r="E61" s="659"/>
      <c r="F61" s="659"/>
      <c r="G61" s="659"/>
      <c r="H61" s="101"/>
      <c r="I61" s="101"/>
      <c r="J61" s="101"/>
    </row>
    <row r="62" spans="1:23" ht="11.25" customHeight="1" x14ac:dyDescent="0.2">
      <c r="A62" s="101"/>
      <c r="B62" s="101"/>
      <c r="C62" s="101"/>
      <c r="D62" s="101"/>
      <c r="E62" s="101"/>
      <c r="F62" s="101"/>
      <c r="G62" s="101"/>
      <c r="H62" s="101"/>
      <c r="I62" s="101"/>
      <c r="J62" s="101"/>
    </row>
    <row r="63" spans="1:23" s="101" customFormat="1" ht="11.25" customHeight="1" x14ac:dyDescent="0.2">
      <c r="P63" s="191"/>
      <c r="Q63" s="191"/>
      <c r="R63" s="191"/>
      <c r="S63" s="191"/>
      <c r="T63" s="157"/>
      <c r="U63" s="157"/>
      <c r="V63" s="157"/>
      <c r="W63" s="157"/>
    </row>
    <row r="64" spans="1:23" s="101" customFormat="1" hidden="1" x14ac:dyDescent="0.2">
      <c r="P64" s="191"/>
      <c r="Q64" s="191"/>
      <c r="R64" s="191"/>
      <c r="S64" s="191"/>
      <c r="T64" s="157"/>
      <c r="U64" s="157"/>
      <c r="V64" s="157"/>
      <c r="W64" s="157"/>
    </row>
    <row r="65" spans="16:23" s="101" customFormat="1" hidden="1" x14ac:dyDescent="0.2">
      <c r="P65" s="191"/>
      <c r="Q65" s="191"/>
      <c r="R65" s="191"/>
      <c r="S65" s="191"/>
      <c r="T65" s="157"/>
      <c r="U65" s="157"/>
      <c r="V65" s="157"/>
      <c r="W65" s="157"/>
    </row>
    <row r="66" spans="16:23" s="101" customFormat="1" hidden="1" x14ac:dyDescent="0.2">
      <c r="P66" s="191"/>
      <c r="Q66" s="191"/>
      <c r="R66" s="191"/>
      <c r="S66" s="191"/>
      <c r="T66" s="157"/>
      <c r="U66" s="157"/>
      <c r="V66" s="157"/>
      <c r="W66" s="157"/>
    </row>
    <row r="67" spans="16:23" s="101" customFormat="1" hidden="1" x14ac:dyDescent="0.2">
      <c r="P67" s="191"/>
      <c r="Q67" s="191"/>
      <c r="R67" s="191"/>
      <c r="S67" s="191"/>
      <c r="T67" s="157"/>
      <c r="U67" s="157"/>
      <c r="V67" s="157"/>
      <c r="W67" s="157"/>
    </row>
    <row r="68" spans="16:23" s="101" customFormat="1" hidden="1" x14ac:dyDescent="0.2">
      <c r="P68" s="191"/>
      <c r="Q68" s="191"/>
      <c r="R68" s="191"/>
      <c r="S68" s="191"/>
      <c r="T68" s="157"/>
      <c r="U68" s="157"/>
      <c r="V68" s="157"/>
      <c r="W68" s="157"/>
    </row>
    <row r="69" spans="16:23" s="101" customFormat="1" hidden="1" x14ac:dyDescent="0.2">
      <c r="P69" s="191"/>
      <c r="Q69" s="191"/>
      <c r="R69" s="191"/>
      <c r="S69" s="191"/>
      <c r="T69" s="157"/>
      <c r="U69" s="157"/>
      <c r="V69" s="157"/>
      <c r="W69" s="157"/>
    </row>
    <row r="70" spans="16:23" s="101" customFormat="1" hidden="1" x14ac:dyDescent="0.2">
      <c r="P70" s="191"/>
      <c r="Q70" s="191"/>
      <c r="R70" s="191"/>
      <c r="S70" s="191"/>
      <c r="T70" s="157"/>
      <c r="U70" s="157"/>
      <c r="V70" s="157"/>
      <c r="W70" s="157"/>
    </row>
    <row r="71" spans="16:23" s="101" customFormat="1" hidden="1" x14ac:dyDescent="0.2">
      <c r="P71" s="191"/>
      <c r="Q71" s="191"/>
      <c r="R71" s="191"/>
      <c r="S71" s="191"/>
      <c r="T71" s="157"/>
      <c r="U71" s="157"/>
      <c r="V71" s="157"/>
      <c r="W71" s="157"/>
    </row>
    <row r="72" spans="16:23" s="101" customFormat="1" hidden="1" x14ac:dyDescent="0.2">
      <c r="P72" s="191"/>
      <c r="Q72" s="191"/>
      <c r="R72" s="191"/>
      <c r="S72" s="191"/>
      <c r="T72" s="157"/>
      <c r="U72" s="157"/>
      <c r="V72" s="157"/>
      <c r="W72" s="157"/>
    </row>
    <row r="73" spans="16:23" hidden="1" x14ac:dyDescent="0.2"/>
    <row r="74" spans="16:23" hidden="1" x14ac:dyDescent="0.2"/>
  </sheetData>
  <sheetProtection password="BD53" sheet="1" objects="1" scenarios="1"/>
  <mergeCells count="48">
    <mergeCell ref="G54:I54"/>
    <mergeCell ref="D61:G61"/>
    <mergeCell ref="F53:I53"/>
    <mergeCell ref="C54:F54"/>
    <mergeCell ref="B50:D52"/>
    <mergeCell ref="D60:G60"/>
    <mergeCell ref="B53:D53"/>
    <mergeCell ref="B46:I46"/>
    <mergeCell ref="B47:I47"/>
    <mergeCell ref="F50:I52"/>
    <mergeCell ref="B4:I4"/>
    <mergeCell ref="H20:I20"/>
    <mergeCell ref="B17:I17"/>
    <mergeCell ref="B7:I7"/>
    <mergeCell ref="B8:I8"/>
    <mergeCell ref="B6:I6"/>
    <mergeCell ref="E35:F35"/>
    <mergeCell ref="C29:D29"/>
    <mergeCell ref="B44:I44"/>
    <mergeCell ref="B43:I43"/>
    <mergeCell ref="B41:I41"/>
    <mergeCell ref="H31:I31"/>
    <mergeCell ref="F29:G29"/>
    <mergeCell ref="E31:F31"/>
    <mergeCell ref="D33:E33"/>
    <mergeCell ref="H19:I19"/>
    <mergeCell ref="H25:I25"/>
    <mergeCell ref="F27:G27"/>
    <mergeCell ref="H23:I23"/>
    <mergeCell ref="C20:F20"/>
    <mergeCell ref="B45:I45"/>
    <mergeCell ref="H35:I35"/>
    <mergeCell ref="B40:I40"/>
    <mergeCell ref="B38:I38"/>
    <mergeCell ref="B42:I42"/>
    <mergeCell ref="B9:I9"/>
    <mergeCell ref="G10:I10"/>
    <mergeCell ref="G11:I11"/>
    <mergeCell ref="B14:I14"/>
    <mergeCell ref="B15:I15"/>
    <mergeCell ref="B13:I13"/>
    <mergeCell ref="B12:I12"/>
    <mergeCell ref="D11:E11"/>
    <mergeCell ref="D21:E21"/>
    <mergeCell ref="C23:F23"/>
    <mergeCell ref="C25:F25"/>
    <mergeCell ref="C27:D27"/>
    <mergeCell ref="D10:E10"/>
  </mergeCells>
  <phoneticPr fontId="16" type="noConversion"/>
  <dataValidations disablePrompts="1" count="1">
    <dataValidation type="textLength" operator="equal" allowBlank="1" showInputMessage="1" showErrorMessage="1" error="ANOTAR A 18 POSICIONES EL C.U.R.P. DEL EVALUADOR CON MAYUSCULAS" sqref="B57:C57">
      <formula1>18</formula1>
    </dataValidation>
  </dataValidations>
  <printOptions horizontalCentered="1"/>
  <pageMargins left="0.23622047244094491" right="0.23622047244094491" top="0.39370078740157483" bottom="0.35433070866141736" header="0.31496062992125984" footer="0.35433070866141736"/>
  <pageSetup scale="57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>
    <pageSetUpPr fitToPage="1"/>
  </sheetPr>
  <dimension ref="A1:L59"/>
  <sheetViews>
    <sheetView showGridLines="0" zoomScale="90" zoomScaleNormal="90" zoomScaleSheetLayoutView="50" workbookViewId="0"/>
  </sheetViews>
  <sheetFormatPr baseColWidth="10" defaultColWidth="0" defaultRowHeight="12.75" zeroHeight="1" x14ac:dyDescent="0.2"/>
  <cols>
    <col min="1" max="1" width="1.7109375" style="101" customWidth="1"/>
    <col min="2" max="2" width="16.7109375" style="101" customWidth="1"/>
    <col min="3" max="3" width="25" style="101" customWidth="1"/>
    <col min="4" max="4" width="13.7109375" style="101" customWidth="1"/>
    <col min="5" max="5" width="18.7109375" style="101" customWidth="1"/>
    <col min="6" max="6" width="16.28515625" style="101" customWidth="1"/>
    <col min="7" max="7" width="14.85546875" style="101" customWidth="1"/>
    <col min="8" max="8" width="16.28515625" style="101" customWidth="1"/>
    <col min="9" max="9" width="18.140625" style="101" customWidth="1"/>
    <col min="10" max="10" width="17.7109375" style="101" customWidth="1"/>
    <col min="11" max="11" width="19.7109375" style="101" customWidth="1"/>
    <col min="12" max="12" width="1.7109375" style="101" customWidth="1"/>
    <col min="13" max="16384" width="11.42578125" style="101" hidden="1"/>
  </cols>
  <sheetData>
    <row r="1" spans="1:12" s="72" customFormat="1" ht="50.25" customHeight="1" x14ac:dyDescent="0.2">
      <c r="A1" s="100"/>
      <c r="B1" s="462" t="s">
        <v>239</v>
      </c>
      <c r="C1" s="463"/>
      <c r="D1" s="463"/>
      <c r="E1" s="463"/>
      <c r="F1" s="463"/>
      <c r="G1" s="463"/>
      <c r="H1" s="463"/>
      <c r="I1" s="463"/>
      <c r="J1" s="463"/>
      <c r="K1" s="464"/>
      <c r="L1" s="100"/>
    </row>
    <row r="2" spans="1:12" s="72" customFormat="1" ht="3" customHeight="1" x14ac:dyDescent="0.2">
      <c r="A2" s="100"/>
      <c r="B2" s="242"/>
      <c r="C2" s="242"/>
      <c r="D2" s="242"/>
      <c r="E2" s="242"/>
      <c r="F2" s="242"/>
      <c r="G2" s="242"/>
      <c r="H2" s="242"/>
      <c r="I2" s="242"/>
      <c r="J2" s="242"/>
      <c r="K2" s="242"/>
      <c r="L2" s="100"/>
    </row>
    <row r="3" spans="1:12" s="5" customFormat="1" ht="24" customHeight="1" x14ac:dyDescent="0.2">
      <c r="A3" s="101"/>
      <c r="B3" s="520">
        <f>VCIFM!B6</f>
        <v>0</v>
      </c>
      <c r="C3" s="521"/>
      <c r="D3" s="521"/>
      <c r="E3" s="521"/>
      <c r="F3" s="243"/>
      <c r="G3" s="522">
        <f>VCIFM!G6</f>
        <v>0</v>
      </c>
      <c r="H3" s="522"/>
      <c r="I3" s="244"/>
      <c r="J3" s="522">
        <f>VCIFM!I6</f>
        <v>0</v>
      </c>
      <c r="K3" s="523"/>
      <c r="L3" s="101"/>
    </row>
    <row r="4" spans="1:12" s="5" customFormat="1" ht="10.5" customHeight="1" x14ac:dyDescent="0.2">
      <c r="A4" s="101"/>
      <c r="B4" s="505" t="s">
        <v>149</v>
      </c>
      <c r="C4" s="506"/>
      <c r="D4" s="506"/>
      <c r="E4" s="506"/>
      <c r="F4" s="245"/>
      <c r="G4" s="508" t="s">
        <v>169</v>
      </c>
      <c r="H4" s="508"/>
      <c r="I4" s="245"/>
      <c r="J4" s="508" t="s">
        <v>168</v>
      </c>
      <c r="K4" s="509"/>
      <c r="L4" s="101"/>
    </row>
    <row r="5" spans="1:12" s="5" customFormat="1" ht="24" customHeight="1" x14ac:dyDescent="0.2">
      <c r="A5" s="101"/>
      <c r="B5" s="501">
        <f>VCIFM!B8</f>
        <v>0</v>
      </c>
      <c r="C5" s="502"/>
      <c r="D5" s="502"/>
      <c r="E5" s="502"/>
      <c r="F5" s="780"/>
      <c r="G5" s="532">
        <f>VCIFM!J54</f>
        <v>2019</v>
      </c>
      <c r="H5" s="532"/>
      <c r="I5" s="246"/>
      <c r="J5" s="503">
        <f>VCIFM!K6</f>
        <v>0</v>
      </c>
      <c r="K5" s="504"/>
      <c r="L5" s="101"/>
    </row>
    <row r="6" spans="1:12" s="5" customFormat="1" ht="10.5" customHeight="1" x14ac:dyDescent="0.2">
      <c r="A6" s="101"/>
      <c r="B6" s="513" t="s">
        <v>153</v>
      </c>
      <c r="C6" s="508"/>
      <c r="D6" s="508"/>
      <c r="E6" s="508"/>
      <c r="F6" s="779"/>
      <c r="G6" s="508" t="str">
        <f>VCIFM!J55</f>
        <v>AÑO DE LA EVALUACIÓN</v>
      </c>
      <c r="H6" s="508"/>
      <c r="I6" s="245"/>
      <c r="J6" s="508" t="s">
        <v>152</v>
      </c>
      <c r="K6" s="509"/>
      <c r="L6" s="101"/>
    </row>
    <row r="7" spans="1:12" s="5" customFormat="1" ht="30.75" customHeight="1" x14ac:dyDescent="0.2">
      <c r="A7" s="101"/>
      <c r="B7" s="501">
        <f>VCIFM!G8</f>
        <v>0</v>
      </c>
      <c r="C7" s="502"/>
      <c r="D7" s="502"/>
      <c r="E7" s="502"/>
      <c r="F7" s="246"/>
      <c r="G7" s="502">
        <f>VCIFM!B10</f>
        <v>0</v>
      </c>
      <c r="H7" s="502"/>
      <c r="I7" s="502"/>
      <c r="J7" s="502"/>
      <c r="K7" s="507"/>
      <c r="L7" s="101"/>
    </row>
    <row r="8" spans="1:12" s="5" customFormat="1" ht="10.5" customHeight="1" x14ac:dyDescent="0.2">
      <c r="A8" s="101"/>
      <c r="B8" s="513" t="str">
        <f>VCIFM!G9</f>
        <v>NOMBRE DE LA DEPENDENCIA U ÓRGANO ADMINISTRATIVO DESCONCENTRADO</v>
      </c>
      <c r="C8" s="508"/>
      <c r="D8" s="508"/>
      <c r="E8" s="508"/>
      <c r="F8" s="245"/>
      <c r="G8" s="508" t="s">
        <v>155</v>
      </c>
      <c r="H8" s="508"/>
      <c r="I8" s="508"/>
      <c r="J8" s="508"/>
      <c r="K8" s="509"/>
      <c r="L8" s="101"/>
    </row>
    <row r="9" spans="1:12" s="5" customFormat="1" ht="17.25" customHeight="1" x14ac:dyDescent="0.2">
      <c r="A9" s="101"/>
      <c r="B9" s="514">
        <f>VCIFM!B12</f>
        <v>0</v>
      </c>
      <c r="C9" s="515"/>
      <c r="D9" s="515"/>
      <c r="E9" s="515"/>
      <c r="F9" s="515"/>
      <c r="G9" s="515"/>
      <c r="H9" s="515"/>
      <c r="I9" s="515"/>
      <c r="J9" s="515"/>
      <c r="K9" s="516"/>
      <c r="L9" s="101"/>
    </row>
    <row r="10" spans="1:12" s="5" customFormat="1" ht="10.5" customHeight="1" x14ac:dyDescent="0.2">
      <c r="A10" s="101"/>
      <c r="B10" s="517" t="s">
        <v>5</v>
      </c>
      <c r="C10" s="518"/>
      <c r="D10" s="518"/>
      <c r="E10" s="518"/>
      <c r="F10" s="518"/>
      <c r="G10" s="518"/>
      <c r="H10" s="518"/>
      <c r="I10" s="518"/>
      <c r="J10" s="518"/>
      <c r="K10" s="519"/>
      <c r="L10" s="101"/>
    </row>
    <row r="11" spans="1:12" s="5" customFormat="1" ht="2.4500000000000002" customHeight="1" x14ac:dyDescent="0.2">
      <c r="A11" s="101"/>
      <c r="B11" s="247"/>
      <c r="C11" s="246"/>
      <c r="D11" s="246"/>
      <c r="E11" s="246"/>
      <c r="F11" s="246"/>
      <c r="G11" s="246"/>
      <c r="H11" s="246"/>
      <c r="I11" s="246"/>
      <c r="J11" s="246"/>
      <c r="K11" s="246"/>
      <c r="L11" s="101"/>
    </row>
    <row r="12" spans="1:12" s="5" customFormat="1" ht="27" customHeight="1" x14ac:dyDescent="0.2">
      <c r="A12" s="101"/>
      <c r="B12" s="553" t="s">
        <v>195</v>
      </c>
      <c r="C12" s="553"/>
      <c r="D12" s="553"/>
      <c r="E12" s="553"/>
      <c r="F12" s="553"/>
      <c r="G12" s="553"/>
      <c r="H12" s="553"/>
      <c r="I12" s="553"/>
      <c r="J12" s="428" t="s">
        <v>196</v>
      </c>
      <c r="K12" s="549"/>
      <c r="L12" s="102"/>
    </row>
    <row r="13" spans="1:12" s="5" customFormat="1" ht="43.5" customHeight="1" x14ac:dyDescent="0.2">
      <c r="A13" s="101"/>
      <c r="B13" s="550" t="s">
        <v>253</v>
      </c>
      <c r="C13" s="551"/>
      <c r="D13" s="551"/>
      <c r="E13" s="551"/>
      <c r="F13" s="551"/>
      <c r="G13" s="551"/>
      <c r="H13" s="551"/>
      <c r="I13" s="552"/>
      <c r="J13" s="547"/>
      <c r="K13" s="548"/>
      <c r="L13" s="101"/>
    </row>
    <row r="14" spans="1:12" s="5" customFormat="1" ht="29.1" customHeight="1" x14ac:dyDescent="0.2">
      <c r="A14" s="101"/>
      <c r="B14" s="550" t="s">
        <v>206</v>
      </c>
      <c r="C14" s="551"/>
      <c r="D14" s="551"/>
      <c r="E14" s="551"/>
      <c r="F14" s="551"/>
      <c r="G14" s="551"/>
      <c r="H14" s="551"/>
      <c r="I14" s="552"/>
      <c r="J14" s="547"/>
      <c r="K14" s="548"/>
      <c r="L14" s="101"/>
    </row>
    <row r="15" spans="1:12" s="5" customFormat="1" ht="39" customHeight="1" x14ac:dyDescent="0.2">
      <c r="A15" s="101"/>
      <c r="B15" s="556" t="s">
        <v>254</v>
      </c>
      <c r="C15" s="556"/>
      <c r="D15" s="556"/>
      <c r="E15" s="556"/>
      <c r="F15" s="556"/>
      <c r="G15" s="556"/>
      <c r="H15" s="556"/>
      <c r="I15" s="556"/>
      <c r="J15" s="547"/>
      <c r="K15" s="548"/>
      <c r="L15" s="101"/>
    </row>
    <row r="16" spans="1:12" s="5" customFormat="1" ht="29.1" customHeight="1" x14ac:dyDescent="0.2">
      <c r="A16" s="101"/>
      <c r="B16" s="550" t="s">
        <v>197</v>
      </c>
      <c r="C16" s="551"/>
      <c r="D16" s="551"/>
      <c r="E16" s="551"/>
      <c r="F16" s="551"/>
      <c r="G16" s="551"/>
      <c r="H16" s="551"/>
      <c r="I16" s="552"/>
      <c r="J16" s="547"/>
      <c r="K16" s="548"/>
      <c r="L16" s="101"/>
    </row>
    <row r="17" spans="1:12" s="5" customFormat="1" ht="3" customHeight="1" x14ac:dyDescent="0.2">
      <c r="A17" s="101"/>
      <c r="B17" s="304"/>
      <c r="C17" s="304"/>
      <c r="D17" s="304"/>
      <c r="E17" s="304"/>
      <c r="F17" s="304"/>
      <c r="G17" s="304"/>
      <c r="H17" s="304"/>
      <c r="I17" s="304"/>
      <c r="J17" s="101"/>
      <c r="K17" s="101"/>
      <c r="L17" s="101"/>
    </row>
    <row r="18" spans="1:12" s="5" customFormat="1" ht="27" customHeight="1" x14ac:dyDescent="0.2">
      <c r="A18" s="101"/>
      <c r="B18" s="462" t="s">
        <v>69</v>
      </c>
      <c r="C18" s="463"/>
      <c r="D18" s="463"/>
      <c r="E18" s="463"/>
      <c r="F18" s="463"/>
      <c r="G18" s="463"/>
      <c r="H18" s="463"/>
      <c r="I18" s="463"/>
      <c r="J18" s="463"/>
      <c r="K18" s="464"/>
      <c r="L18" s="101"/>
    </row>
    <row r="19" spans="1:12" s="5" customFormat="1" ht="3" customHeight="1" x14ac:dyDescent="0.2">
      <c r="A19" s="101"/>
      <c r="B19" s="241"/>
      <c r="C19" s="248"/>
      <c r="D19" s="248"/>
      <c r="E19" s="248"/>
      <c r="F19" s="248"/>
      <c r="G19" s="248"/>
      <c r="H19" s="241"/>
      <c r="I19" s="241"/>
      <c r="J19" s="241"/>
      <c r="K19" s="241"/>
      <c r="L19" s="101"/>
    </row>
    <row r="20" spans="1:12" s="5" customFormat="1" ht="33" customHeight="1" x14ac:dyDescent="0.2">
      <c r="A20" s="101"/>
      <c r="B20" s="557" t="s">
        <v>70</v>
      </c>
      <c r="C20" s="558"/>
      <c r="D20" s="558"/>
      <c r="E20" s="558"/>
      <c r="F20" s="558"/>
      <c r="G20" s="554"/>
      <c r="H20" s="462" t="s">
        <v>71</v>
      </c>
      <c r="I20" s="463"/>
      <c r="J20" s="464"/>
      <c r="K20" s="554" t="s">
        <v>72</v>
      </c>
      <c r="L20" s="101"/>
    </row>
    <row r="21" spans="1:12" s="5" customFormat="1" ht="44.25" customHeight="1" x14ac:dyDescent="0.2">
      <c r="A21" s="101"/>
      <c r="B21" s="559"/>
      <c r="C21" s="560"/>
      <c r="D21" s="560"/>
      <c r="E21" s="560"/>
      <c r="F21" s="560"/>
      <c r="G21" s="555"/>
      <c r="H21" s="249" t="s">
        <v>158</v>
      </c>
      <c r="I21" s="249" t="s">
        <v>14</v>
      </c>
      <c r="J21" s="250" t="s">
        <v>159</v>
      </c>
      <c r="K21" s="555"/>
      <c r="L21" s="101"/>
    </row>
    <row r="22" spans="1:12" s="5" customFormat="1" ht="75" customHeight="1" x14ac:dyDescent="0.2">
      <c r="A22" s="101"/>
      <c r="B22" s="559"/>
      <c r="C22" s="560"/>
      <c r="D22" s="560"/>
      <c r="E22" s="560"/>
      <c r="F22" s="560"/>
      <c r="G22" s="555"/>
      <c r="H22" s="251" t="s">
        <v>202</v>
      </c>
      <c r="I22" s="251" t="s">
        <v>203</v>
      </c>
      <c r="J22" s="251" t="s">
        <v>201</v>
      </c>
      <c r="K22" s="555"/>
      <c r="L22" s="101"/>
    </row>
    <row r="23" spans="1:12" s="5" customFormat="1" ht="57" customHeight="1" x14ac:dyDescent="0.2">
      <c r="A23" s="101"/>
      <c r="B23" s="252">
        <v>1</v>
      </c>
      <c r="C23" s="524"/>
      <c r="D23" s="525"/>
      <c r="E23" s="525"/>
      <c r="F23" s="525"/>
      <c r="G23" s="526"/>
      <c r="H23" s="2"/>
      <c r="I23" s="2"/>
      <c r="J23" s="2"/>
      <c r="K23" s="254" t="str">
        <f>'tablas de calculo'!AY1</f>
        <v xml:space="preserve">   </v>
      </c>
      <c r="L23" s="101"/>
    </row>
    <row r="24" spans="1:12" s="5" customFormat="1" ht="57" customHeight="1" x14ac:dyDescent="0.2">
      <c r="A24" s="101"/>
      <c r="B24" s="252">
        <v>2</v>
      </c>
      <c r="C24" s="524"/>
      <c r="D24" s="525"/>
      <c r="E24" s="525"/>
      <c r="F24" s="525"/>
      <c r="G24" s="526"/>
      <c r="H24" s="2"/>
      <c r="I24" s="2"/>
      <c r="J24" s="2"/>
      <c r="K24" s="254" t="str">
        <f>'tablas de calculo'!AY2</f>
        <v xml:space="preserve">   </v>
      </c>
      <c r="L24" s="101"/>
    </row>
    <row r="25" spans="1:12" s="5" customFormat="1" ht="57" customHeight="1" x14ac:dyDescent="0.2">
      <c r="A25" s="101"/>
      <c r="B25" s="252">
        <v>3</v>
      </c>
      <c r="C25" s="524"/>
      <c r="D25" s="525"/>
      <c r="E25" s="525"/>
      <c r="F25" s="525"/>
      <c r="G25" s="526"/>
      <c r="H25" s="2"/>
      <c r="I25" s="2"/>
      <c r="J25" s="2"/>
      <c r="K25" s="254" t="str">
        <f>'tablas de calculo'!AY3</f>
        <v xml:space="preserve">   </v>
      </c>
      <c r="L25" s="101"/>
    </row>
    <row r="26" spans="1:12" s="5" customFormat="1" ht="38.25" customHeight="1" x14ac:dyDescent="0.2">
      <c r="A26" s="101"/>
      <c r="B26" s="253"/>
      <c r="C26" s="247"/>
      <c r="D26" s="545" t="s">
        <v>73</v>
      </c>
      <c r="E26" s="545"/>
      <c r="F26" s="545"/>
      <c r="G26" s="545"/>
      <c r="H26" s="545"/>
      <c r="I26" s="545"/>
      <c r="J26" s="546"/>
      <c r="K26" s="254" t="str">
        <f>'tablas de calculo'!AZ4</f>
        <v>Verifica el 3° requisito</v>
      </c>
      <c r="L26" s="101"/>
    </row>
    <row r="27" spans="1:12" s="5" customFormat="1" ht="3" customHeight="1" x14ac:dyDescent="0.2">
      <c r="A27" s="101"/>
      <c r="B27" s="101"/>
      <c r="C27" s="101"/>
      <c r="D27" s="101"/>
      <c r="E27" s="101"/>
      <c r="F27" s="101"/>
      <c r="G27" s="101"/>
      <c r="H27" s="101"/>
      <c r="I27" s="101"/>
      <c r="J27" s="101"/>
      <c r="K27" s="101"/>
      <c r="L27" s="101"/>
    </row>
    <row r="28" spans="1:12" s="5" customFormat="1" ht="30.75" customHeight="1" x14ac:dyDescent="0.2">
      <c r="A28" s="101"/>
      <c r="B28" s="256" t="s">
        <v>146</v>
      </c>
      <c r="C28" s="257"/>
      <c r="D28" s="257"/>
      <c r="E28" s="257"/>
      <c r="F28" s="255"/>
      <c r="G28" s="337" t="s">
        <v>240</v>
      </c>
      <c r="H28" s="257"/>
      <c r="I28" s="257"/>
      <c r="J28" s="257"/>
      <c r="K28" s="255"/>
      <c r="L28" s="101"/>
    </row>
    <row r="29" spans="1:12" s="5" customFormat="1" ht="49.5" customHeight="1" x14ac:dyDescent="0.2">
      <c r="A29" s="101"/>
      <c r="B29" s="501">
        <f>VCIFM!F50</f>
        <v>0</v>
      </c>
      <c r="C29" s="502"/>
      <c r="D29" s="502"/>
      <c r="E29" s="502"/>
      <c r="F29" s="507"/>
      <c r="G29" s="539"/>
      <c r="H29" s="540"/>
      <c r="I29" s="540"/>
      <c r="J29" s="540"/>
      <c r="K29" s="541"/>
      <c r="L29" s="101"/>
    </row>
    <row r="30" spans="1:12" s="5" customFormat="1" ht="10.5" customHeight="1" x14ac:dyDescent="0.2">
      <c r="A30" s="101"/>
      <c r="B30" s="505" t="s">
        <v>171</v>
      </c>
      <c r="C30" s="506"/>
      <c r="D30" s="506"/>
      <c r="E30" s="506"/>
      <c r="F30" s="527"/>
      <c r="G30" s="505" t="s">
        <v>171</v>
      </c>
      <c r="H30" s="506"/>
      <c r="I30" s="506"/>
      <c r="J30" s="506"/>
      <c r="K30" s="527"/>
      <c r="L30" s="101"/>
    </row>
    <row r="31" spans="1:12" s="5" customFormat="1" ht="51.75" customHeight="1" x14ac:dyDescent="0.2">
      <c r="A31" s="101"/>
      <c r="B31" s="501">
        <f>VCIFM!F46</f>
        <v>0</v>
      </c>
      <c r="C31" s="502"/>
      <c r="D31" s="502"/>
      <c r="E31" s="502"/>
      <c r="F31" s="507"/>
      <c r="G31" s="542"/>
      <c r="H31" s="543"/>
      <c r="I31" s="543"/>
      <c r="J31" s="543"/>
      <c r="K31" s="544"/>
      <c r="L31" s="101"/>
    </row>
    <row r="32" spans="1:12" s="5" customFormat="1" ht="10.5" customHeight="1" x14ac:dyDescent="0.2">
      <c r="A32" s="101"/>
      <c r="B32" s="528" t="s">
        <v>172</v>
      </c>
      <c r="C32" s="529"/>
      <c r="D32" s="529"/>
      <c r="E32" s="529"/>
      <c r="F32" s="530"/>
      <c r="G32" s="528" t="s">
        <v>172</v>
      </c>
      <c r="H32" s="529"/>
      <c r="I32" s="529"/>
      <c r="J32" s="529"/>
      <c r="K32" s="530"/>
      <c r="L32" s="101"/>
    </row>
    <row r="33" spans="1:12" s="5" customFormat="1" ht="48" customHeight="1" x14ac:dyDescent="0.2">
      <c r="A33" s="101"/>
      <c r="B33" s="531"/>
      <c r="C33" s="532"/>
      <c r="D33" s="532"/>
      <c r="E33" s="532"/>
      <c r="F33" s="533"/>
      <c r="G33" s="15"/>
      <c r="H33" s="534"/>
      <c r="I33" s="534"/>
      <c r="J33" s="534"/>
      <c r="K33" s="535"/>
      <c r="L33" s="101"/>
    </row>
    <row r="34" spans="1:12" s="5" customFormat="1" ht="10.5" customHeight="1" x14ac:dyDescent="0.2">
      <c r="A34" s="101"/>
      <c r="B34" s="536" t="s">
        <v>170</v>
      </c>
      <c r="C34" s="537"/>
      <c r="D34" s="537"/>
      <c r="E34" s="537"/>
      <c r="F34" s="538"/>
      <c r="G34" s="536" t="s">
        <v>170</v>
      </c>
      <c r="H34" s="537"/>
      <c r="I34" s="537"/>
      <c r="J34" s="537"/>
      <c r="K34" s="538"/>
      <c r="L34" s="101"/>
    </row>
    <row r="35" spans="1:12" s="5" customFormat="1" ht="3" customHeight="1" x14ac:dyDescent="0.2">
      <c r="A35" s="101"/>
      <c r="B35" s="125"/>
      <c r="C35" s="258"/>
      <c r="D35" s="125"/>
      <c r="E35" s="125"/>
      <c r="F35" s="125"/>
      <c r="G35" s="125"/>
      <c r="H35" s="125"/>
      <c r="I35" s="125"/>
      <c r="J35" s="125"/>
      <c r="K35" s="125"/>
      <c r="L35" s="101"/>
    </row>
    <row r="36" spans="1:12" s="5" customFormat="1" ht="34.5" customHeight="1" x14ac:dyDescent="0.2">
      <c r="A36" s="101"/>
      <c r="B36" s="259" t="s">
        <v>74</v>
      </c>
      <c r="C36" s="338"/>
      <c r="D36" s="338"/>
      <c r="E36" s="338"/>
      <c r="F36" s="338"/>
      <c r="G36" s="338"/>
      <c r="H36" s="338"/>
      <c r="I36" s="338"/>
      <c r="J36" s="338"/>
      <c r="K36" s="339"/>
      <c r="L36" s="101"/>
    </row>
    <row r="37" spans="1:12" s="5" customFormat="1" ht="25.5" customHeight="1" x14ac:dyDescent="0.2">
      <c r="A37" s="101"/>
      <c r="B37" s="510"/>
      <c r="C37" s="511"/>
      <c r="D37" s="511"/>
      <c r="E37" s="511"/>
      <c r="F37" s="511"/>
      <c r="G37" s="511"/>
      <c r="H37" s="511"/>
      <c r="I37" s="511"/>
      <c r="J37" s="511"/>
      <c r="K37" s="512"/>
      <c r="L37" s="101"/>
    </row>
    <row r="38" spans="1:12" s="5" customFormat="1" ht="25.5" customHeight="1" x14ac:dyDescent="0.2">
      <c r="A38" s="101"/>
      <c r="B38" s="510"/>
      <c r="C38" s="511"/>
      <c r="D38" s="511"/>
      <c r="E38" s="511"/>
      <c r="F38" s="511"/>
      <c r="G38" s="511"/>
      <c r="H38" s="511"/>
      <c r="I38" s="511"/>
      <c r="J38" s="511"/>
      <c r="K38" s="512"/>
      <c r="L38" s="101"/>
    </row>
    <row r="39" spans="1:12" s="5" customFormat="1" ht="25.5" customHeight="1" x14ac:dyDescent="0.2">
      <c r="A39" s="101"/>
      <c r="B39" s="510"/>
      <c r="C39" s="511"/>
      <c r="D39" s="511"/>
      <c r="E39" s="511"/>
      <c r="F39" s="511"/>
      <c r="G39" s="511"/>
      <c r="H39" s="511"/>
      <c r="I39" s="511"/>
      <c r="J39" s="511"/>
      <c r="K39" s="512"/>
      <c r="L39" s="101"/>
    </row>
    <row r="40" spans="1:12" s="5" customFormat="1" ht="25.5" customHeight="1" x14ac:dyDescent="0.2">
      <c r="A40" s="101"/>
      <c r="B40" s="510"/>
      <c r="C40" s="511"/>
      <c r="D40" s="511"/>
      <c r="E40" s="511"/>
      <c r="F40" s="511"/>
      <c r="G40" s="511"/>
      <c r="H40" s="511"/>
      <c r="I40" s="511"/>
      <c r="J40" s="511"/>
      <c r="K40" s="512"/>
      <c r="L40" s="101"/>
    </row>
    <row r="41" spans="1:12" s="5" customFormat="1" ht="25.5" customHeight="1" x14ac:dyDescent="0.2">
      <c r="A41" s="101"/>
      <c r="B41" s="510"/>
      <c r="C41" s="511"/>
      <c r="D41" s="511"/>
      <c r="E41" s="511"/>
      <c r="F41" s="511"/>
      <c r="G41" s="511"/>
      <c r="H41" s="511"/>
      <c r="I41" s="511"/>
      <c r="J41" s="511"/>
      <c r="K41" s="512"/>
      <c r="L41" s="101"/>
    </row>
    <row r="42" spans="1:12" s="5" customFormat="1" ht="25.5" customHeight="1" x14ac:dyDescent="0.2">
      <c r="A42" s="101"/>
      <c r="B42" s="510"/>
      <c r="C42" s="511"/>
      <c r="D42" s="511"/>
      <c r="E42" s="511"/>
      <c r="F42" s="511"/>
      <c r="G42" s="511"/>
      <c r="H42" s="511"/>
      <c r="I42" s="511"/>
      <c r="J42" s="511"/>
      <c r="K42" s="512"/>
      <c r="L42" s="101"/>
    </row>
    <row r="43" spans="1:12" s="5" customFormat="1" ht="25.5" customHeight="1" x14ac:dyDescent="0.2">
      <c r="A43" s="101"/>
      <c r="B43" s="510"/>
      <c r="C43" s="511"/>
      <c r="D43" s="511"/>
      <c r="E43" s="511"/>
      <c r="F43" s="511"/>
      <c r="G43" s="511"/>
      <c r="H43" s="511"/>
      <c r="I43" s="511"/>
      <c r="J43" s="511"/>
      <c r="K43" s="512"/>
      <c r="L43" s="101"/>
    </row>
    <row r="44" spans="1:12" s="5" customFormat="1" ht="15.75" customHeight="1" x14ac:dyDescent="0.2">
      <c r="A44" s="101"/>
      <c r="B44" s="131"/>
      <c r="C44" s="131"/>
      <c r="D44" s="131"/>
      <c r="E44" s="131"/>
      <c r="F44" s="131"/>
      <c r="G44" s="131"/>
      <c r="H44" s="131"/>
      <c r="I44" s="131"/>
      <c r="J44" s="131"/>
      <c r="K44" s="131"/>
      <c r="L44" s="101"/>
    </row>
    <row r="45" spans="1:12" s="5" customFormat="1" hidden="1" x14ac:dyDescent="0.2">
      <c r="A45" s="101"/>
      <c r="L45" s="101"/>
    </row>
    <row r="46" spans="1:12" s="5" customFormat="1" hidden="1" x14ac:dyDescent="0.2">
      <c r="A46" s="101"/>
      <c r="L46" s="101"/>
    </row>
    <row r="47" spans="1:12" s="5" customFormat="1" hidden="1" x14ac:dyDescent="0.2">
      <c r="A47" s="101"/>
      <c r="L47" s="101"/>
    </row>
    <row r="48" spans="1:12" s="5" customFormat="1" hidden="1" x14ac:dyDescent="0.2">
      <c r="A48" s="101"/>
      <c r="L48" s="101"/>
    </row>
    <row r="49" spans="1:12" s="5" customFormat="1" hidden="1" x14ac:dyDescent="0.2">
      <c r="A49" s="101"/>
      <c r="L49" s="101"/>
    </row>
    <row r="50" spans="1:12" s="5" customFormat="1" hidden="1" x14ac:dyDescent="0.2">
      <c r="A50" s="101"/>
      <c r="L50" s="101"/>
    </row>
    <row r="51" spans="1:12" s="5" customFormat="1" hidden="1" x14ac:dyDescent="0.2">
      <c r="A51" s="101"/>
      <c r="L51" s="101"/>
    </row>
    <row r="52" spans="1:12" s="5" customFormat="1" hidden="1" x14ac:dyDescent="0.2">
      <c r="A52" s="101"/>
      <c r="L52" s="101"/>
    </row>
    <row r="53" spans="1:12" s="5" customFormat="1" hidden="1" x14ac:dyDescent="0.2">
      <c r="A53" s="101"/>
      <c r="L53" s="101"/>
    </row>
    <row r="54" spans="1:12" s="5" customFormat="1" hidden="1" x14ac:dyDescent="0.2">
      <c r="A54" s="101"/>
      <c r="L54" s="101"/>
    </row>
    <row r="55" spans="1:12" hidden="1" x14ac:dyDescent="0.2"/>
    <row r="56" spans="1:12" hidden="1" x14ac:dyDescent="0.2"/>
    <row r="57" spans="1:12" hidden="1" x14ac:dyDescent="0.2"/>
    <row r="58" spans="1:12" hidden="1" x14ac:dyDescent="0.2"/>
    <row r="59" spans="1:12" hidden="1" x14ac:dyDescent="0.2"/>
  </sheetData>
  <sheetProtection password="BD53" sheet="1" objects="1" scenarios="1"/>
  <mergeCells count="56">
    <mergeCell ref="C23:G23"/>
    <mergeCell ref="J15:K15"/>
    <mergeCell ref="J16:K16"/>
    <mergeCell ref="B18:K18"/>
    <mergeCell ref="K20:K22"/>
    <mergeCell ref="B15:I15"/>
    <mergeCell ref="H20:J20"/>
    <mergeCell ref="B20:G22"/>
    <mergeCell ref="B16:I16"/>
    <mergeCell ref="J14:K14"/>
    <mergeCell ref="J12:K12"/>
    <mergeCell ref="B13:I13"/>
    <mergeCell ref="J13:K13"/>
    <mergeCell ref="B12:I12"/>
    <mergeCell ref="B14:I14"/>
    <mergeCell ref="C24:G24"/>
    <mergeCell ref="B34:F34"/>
    <mergeCell ref="G29:K29"/>
    <mergeCell ref="G30:K30"/>
    <mergeCell ref="G31:K31"/>
    <mergeCell ref="D26:J26"/>
    <mergeCell ref="G34:K34"/>
    <mergeCell ref="B43:K43"/>
    <mergeCell ref="C25:G25"/>
    <mergeCell ref="B29:F29"/>
    <mergeCell ref="B30:F30"/>
    <mergeCell ref="B31:F31"/>
    <mergeCell ref="B32:F32"/>
    <mergeCell ref="B33:F33"/>
    <mergeCell ref="B42:K42"/>
    <mergeCell ref="G32:K32"/>
    <mergeCell ref="H33:K33"/>
    <mergeCell ref="B1:K1"/>
    <mergeCell ref="B40:K40"/>
    <mergeCell ref="B41:K41"/>
    <mergeCell ref="B38:K38"/>
    <mergeCell ref="B37:K37"/>
    <mergeCell ref="B39:K39"/>
    <mergeCell ref="B8:E8"/>
    <mergeCell ref="G8:K8"/>
    <mergeCell ref="B9:K9"/>
    <mergeCell ref="B10:K10"/>
    <mergeCell ref="B3:E3"/>
    <mergeCell ref="G3:H3"/>
    <mergeCell ref="J3:K3"/>
    <mergeCell ref="B4:E4"/>
    <mergeCell ref="G4:H4"/>
    <mergeCell ref="J4:K4"/>
    <mergeCell ref="J5:K5"/>
    <mergeCell ref="B7:E7"/>
    <mergeCell ref="G7:K7"/>
    <mergeCell ref="J6:K6"/>
    <mergeCell ref="B5:E5"/>
    <mergeCell ref="B6:E6"/>
    <mergeCell ref="G5:H5"/>
    <mergeCell ref="G6:H6"/>
  </mergeCells>
  <phoneticPr fontId="16" type="noConversion"/>
  <dataValidations count="3">
    <dataValidation type="custom" allowBlank="1" showInputMessage="1" showErrorMessage="1" error="Elije una sola opción, en la calificación" sqref="H23:J23">
      <formula1>COUNTIF($H$23:$J$23,H23)=1</formula1>
    </dataValidation>
    <dataValidation type="custom" allowBlank="1" showInputMessage="1" showErrorMessage="1" error="Elije una sola opción, en la calificación" sqref="H24:J24">
      <formula1>COUNTIF($H$24:$J$24,H24)=1</formula1>
    </dataValidation>
    <dataValidation type="custom" allowBlank="1" showInputMessage="1" showErrorMessage="1" error="Elije una sola opción, en la calificación" sqref="H25:J25">
      <formula1>COUNTIF($H$25:$J$25,H25)=1</formula1>
    </dataValidation>
  </dataValidations>
  <printOptions horizontalCentered="1"/>
  <pageMargins left="0.19685039370078741" right="0.19685039370078741" top="0.74" bottom="0.72" header="0.23" footer="0"/>
  <pageSetup scale="57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pageSetUpPr fitToPage="1"/>
  </sheetPr>
  <dimension ref="A1:IU72"/>
  <sheetViews>
    <sheetView showGridLines="0" zoomScale="80" zoomScaleNormal="80" zoomScaleSheetLayoutView="50" workbookViewId="0"/>
  </sheetViews>
  <sheetFormatPr baseColWidth="10" defaultColWidth="0" defaultRowHeight="12.75" zeroHeight="1" x14ac:dyDescent="0.2"/>
  <cols>
    <col min="1" max="1" width="1.7109375" customWidth="1"/>
    <col min="2" max="2" width="19.5703125" customWidth="1"/>
    <col min="3" max="3" width="23.42578125" customWidth="1"/>
    <col min="4" max="4" width="16.28515625" customWidth="1"/>
    <col min="5" max="5" width="19" customWidth="1"/>
    <col min="6" max="6" width="18.85546875" customWidth="1"/>
    <col min="7" max="7" width="24.7109375" customWidth="1"/>
    <col min="8" max="11" width="15.28515625" customWidth="1"/>
    <col min="12" max="12" width="1.7109375" customWidth="1"/>
    <col min="13" max="255" width="13.28515625" hidden="1" customWidth="1"/>
    <col min="256" max="16384" width="7.42578125" hidden="1"/>
  </cols>
  <sheetData>
    <row r="1" spans="1:75" s="5" customFormat="1" ht="36" customHeight="1" x14ac:dyDescent="0.25">
      <c r="A1" s="101"/>
      <c r="B1" s="426" t="s">
        <v>212</v>
      </c>
      <c r="C1" s="576"/>
      <c r="D1" s="576"/>
      <c r="E1" s="576"/>
      <c r="F1" s="576"/>
      <c r="G1" s="576"/>
      <c r="H1" s="576"/>
      <c r="I1" s="576"/>
      <c r="J1" s="576"/>
      <c r="K1" s="577"/>
      <c r="L1" s="103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</row>
    <row r="2" spans="1:75" s="5" customFormat="1" ht="3" customHeight="1" x14ac:dyDescent="0.25">
      <c r="A2" s="101"/>
      <c r="B2" s="260"/>
      <c r="C2" s="260"/>
      <c r="D2" s="260"/>
      <c r="E2" s="260"/>
      <c r="F2" s="260"/>
      <c r="G2" s="261"/>
      <c r="H2" s="261"/>
      <c r="I2" s="261"/>
      <c r="J2" s="261"/>
      <c r="K2" s="260"/>
      <c r="L2" s="104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  <c r="AF2" s="75"/>
      <c r="AG2" s="75"/>
      <c r="AH2" s="75"/>
      <c r="AI2" s="75"/>
      <c r="AJ2" s="75"/>
      <c r="AK2" s="75"/>
      <c r="AL2" s="75"/>
      <c r="AM2" s="75"/>
      <c r="AN2" s="75"/>
      <c r="AO2" s="75"/>
      <c r="AP2" s="75"/>
      <c r="AQ2" s="75"/>
      <c r="AR2" s="75"/>
      <c r="AS2" s="75"/>
      <c r="AT2" s="75"/>
      <c r="AU2" s="75"/>
      <c r="AV2" s="75"/>
      <c r="AW2" s="75"/>
      <c r="AX2" s="75"/>
      <c r="AY2" s="75"/>
      <c r="AZ2" s="75"/>
      <c r="BA2" s="75"/>
      <c r="BB2" s="75"/>
      <c r="BC2" s="75"/>
      <c r="BD2" s="75"/>
      <c r="BE2" s="75"/>
      <c r="BF2" s="75"/>
      <c r="BG2" s="75"/>
      <c r="BH2" s="75"/>
      <c r="BI2" s="75"/>
      <c r="BJ2" s="75"/>
    </row>
    <row r="3" spans="1:75" s="5" customFormat="1" ht="24" customHeight="1" x14ac:dyDescent="0.2">
      <c r="A3" s="101"/>
      <c r="B3" s="520">
        <f>ACT.EXT.!B3</f>
        <v>0</v>
      </c>
      <c r="C3" s="521"/>
      <c r="D3" s="521"/>
      <c r="E3" s="521"/>
      <c r="F3" s="243"/>
      <c r="G3" s="522">
        <f>ACT.EXT.!G3</f>
        <v>0</v>
      </c>
      <c r="H3" s="522"/>
      <c r="I3" s="244"/>
      <c r="J3" s="522">
        <f>ACT.EXT.!J3</f>
        <v>0</v>
      </c>
      <c r="K3" s="523"/>
      <c r="L3" s="101"/>
    </row>
    <row r="4" spans="1:75" s="5" customFormat="1" ht="10.5" customHeight="1" x14ac:dyDescent="0.2">
      <c r="A4" s="101"/>
      <c r="B4" s="505" t="str">
        <f>ACT.EXT.!B4</f>
        <v>NOMBRE DEL EVALUADO</v>
      </c>
      <c r="C4" s="506"/>
      <c r="D4" s="506"/>
      <c r="E4" s="506"/>
      <c r="F4" s="245"/>
      <c r="G4" s="508" t="str">
        <f>ACT.EXT.!G4</f>
        <v>RFC</v>
      </c>
      <c r="H4" s="508"/>
      <c r="I4" s="245"/>
      <c r="J4" s="508" t="str">
        <f>ACT.EXT.!J4</f>
        <v>CURP</v>
      </c>
      <c r="K4" s="509"/>
      <c r="L4" s="101"/>
    </row>
    <row r="5" spans="1:75" s="5" customFormat="1" ht="24" customHeight="1" x14ac:dyDescent="0.2">
      <c r="A5" s="101"/>
      <c r="B5" s="501">
        <f>ACT.EXT.!B5</f>
        <v>0</v>
      </c>
      <c r="C5" s="502"/>
      <c r="D5" s="502"/>
      <c r="E5" s="502"/>
      <c r="F5" s="502"/>
      <c r="G5" s="502"/>
      <c r="H5" s="502"/>
      <c r="I5" s="246"/>
      <c r="J5" s="503">
        <f>ACT.EXT.!J5</f>
        <v>0</v>
      </c>
      <c r="K5" s="504"/>
      <c r="L5" s="101"/>
    </row>
    <row r="6" spans="1:75" s="5" customFormat="1" ht="10.5" customHeight="1" x14ac:dyDescent="0.2">
      <c r="A6" s="101"/>
      <c r="B6" s="505" t="str">
        <f>ACT.EXT.!B6</f>
        <v>DENOMINACIÓN DEL PUESTO</v>
      </c>
      <c r="C6" s="506"/>
      <c r="D6" s="506"/>
      <c r="E6" s="506"/>
      <c r="F6" s="506"/>
      <c r="G6" s="506"/>
      <c r="H6" s="506"/>
      <c r="I6" s="245"/>
      <c r="J6" s="508" t="str">
        <f>ACT.EXT.!J6</f>
        <v>No.de RUSP</v>
      </c>
      <c r="K6" s="509"/>
      <c r="L6" s="101"/>
    </row>
    <row r="7" spans="1:75" s="5" customFormat="1" ht="30.75" customHeight="1" x14ac:dyDescent="0.2">
      <c r="A7" s="101"/>
      <c r="B7" s="501">
        <f>ACT.EXT.!B7</f>
        <v>0</v>
      </c>
      <c r="C7" s="502"/>
      <c r="D7" s="502"/>
      <c r="E7" s="502"/>
      <c r="F7" s="246"/>
      <c r="G7" s="502">
        <f>ACT.EXT.!G7</f>
        <v>0</v>
      </c>
      <c r="H7" s="502"/>
      <c r="I7" s="502"/>
      <c r="J7" s="502"/>
      <c r="K7" s="507"/>
      <c r="L7" s="101"/>
    </row>
    <row r="8" spans="1:75" s="5" customFormat="1" ht="10.5" customHeight="1" x14ac:dyDescent="0.2">
      <c r="A8" s="101"/>
      <c r="B8" s="513" t="str">
        <f>ACT.EXT.!B8</f>
        <v>NOMBRE DE LA DEPENDENCIA U ÓRGANO ADMINISTRATIVO DESCONCENTRADO</v>
      </c>
      <c r="C8" s="508"/>
      <c r="D8" s="508"/>
      <c r="E8" s="508"/>
      <c r="F8" s="245"/>
      <c r="G8" s="508" t="str">
        <f>ACT.EXT.!G8</f>
        <v>CLAVE Y NOMBRE DE LA UNIDAD RESPONSABLE</v>
      </c>
      <c r="H8" s="508"/>
      <c r="I8" s="508"/>
      <c r="J8" s="508"/>
      <c r="K8" s="509"/>
      <c r="L8" s="101"/>
    </row>
    <row r="9" spans="1:75" s="5" customFormat="1" ht="25.5" customHeight="1" x14ac:dyDescent="0.2">
      <c r="A9" s="101"/>
      <c r="B9" s="514">
        <f>ACT.EXT.!B9</f>
        <v>0</v>
      </c>
      <c r="C9" s="515"/>
      <c r="D9" s="515"/>
      <c r="E9" s="515"/>
      <c r="F9" s="515"/>
      <c r="G9" s="515"/>
      <c r="H9" s="515"/>
      <c r="I9" s="515"/>
      <c r="J9" s="515"/>
      <c r="K9" s="516"/>
      <c r="L9" s="101"/>
    </row>
    <row r="10" spans="1:75" s="5" customFormat="1" ht="15" customHeight="1" x14ac:dyDescent="0.2">
      <c r="A10" s="101"/>
      <c r="B10" s="517" t="str">
        <f>ACT.EXT.!B10</f>
        <v>LUGAR y FECHA DE LA APLICACIÓN:</v>
      </c>
      <c r="C10" s="518"/>
      <c r="D10" s="518"/>
      <c r="E10" s="518"/>
      <c r="F10" s="518"/>
      <c r="G10" s="518"/>
      <c r="H10" s="518"/>
      <c r="I10" s="518"/>
      <c r="J10" s="518"/>
      <c r="K10" s="519"/>
      <c r="L10" s="101"/>
    </row>
    <row r="11" spans="1:75" s="5" customFormat="1" ht="2.4500000000000002" customHeight="1" x14ac:dyDescent="0.2">
      <c r="A11" s="101"/>
      <c r="B11" s="101"/>
      <c r="C11" s="101"/>
      <c r="D11" s="101"/>
      <c r="E11" s="127"/>
      <c r="F11" s="127"/>
      <c r="G11" s="128"/>
      <c r="H11" s="128"/>
      <c r="I11" s="128"/>
      <c r="J11" s="101"/>
      <c r="K11" s="101"/>
      <c r="L11" s="101"/>
    </row>
    <row r="12" spans="1:75" s="5" customFormat="1" ht="27" customHeight="1" x14ac:dyDescent="0.2">
      <c r="A12" s="101"/>
      <c r="B12" s="570" t="s">
        <v>65</v>
      </c>
      <c r="C12" s="571"/>
      <c r="D12" s="571"/>
      <c r="E12" s="571"/>
      <c r="F12" s="571"/>
      <c r="G12" s="571"/>
      <c r="H12" s="571"/>
      <c r="I12" s="571"/>
      <c r="J12" s="571"/>
      <c r="K12" s="572"/>
      <c r="L12" s="101"/>
    </row>
    <row r="13" spans="1:75" s="5" customFormat="1" ht="32.25" customHeight="1" x14ac:dyDescent="0.2">
      <c r="A13" s="101"/>
      <c r="B13" s="573" t="s">
        <v>246</v>
      </c>
      <c r="C13" s="574"/>
      <c r="D13" s="574"/>
      <c r="E13" s="574"/>
      <c r="F13" s="575"/>
      <c r="G13" s="214" t="s">
        <v>208</v>
      </c>
      <c r="H13" s="214" t="s">
        <v>231</v>
      </c>
      <c r="I13" s="214" t="s">
        <v>209</v>
      </c>
      <c r="J13" s="214" t="s">
        <v>210</v>
      </c>
      <c r="K13" s="214" t="s">
        <v>211</v>
      </c>
      <c r="L13" s="101"/>
    </row>
    <row r="14" spans="1:75" s="5" customFormat="1" ht="27.75" customHeight="1" x14ac:dyDescent="0.2">
      <c r="A14" s="101"/>
      <c r="B14" s="586" t="s">
        <v>128</v>
      </c>
      <c r="C14" s="587"/>
      <c r="D14" s="587"/>
      <c r="E14" s="587"/>
      <c r="F14" s="588"/>
      <c r="G14" s="2"/>
      <c r="H14" s="2"/>
      <c r="I14" s="2"/>
      <c r="J14" s="2"/>
      <c r="K14" s="2"/>
      <c r="L14" s="101"/>
    </row>
    <row r="15" spans="1:75" s="5" customFormat="1" ht="18" x14ac:dyDescent="0.2">
      <c r="A15" s="101"/>
      <c r="B15" s="586" t="s">
        <v>129</v>
      </c>
      <c r="C15" s="587" t="s">
        <v>118</v>
      </c>
      <c r="D15" s="587" t="s">
        <v>118</v>
      </c>
      <c r="E15" s="587" t="s">
        <v>118</v>
      </c>
      <c r="F15" s="588" t="s">
        <v>118</v>
      </c>
      <c r="G15" s="2"/>
      <c r="H15" s="2"/>
      <c r="I15" s="2"/>
      <c r="J15" s="2"/>
      <c r="K15" s="2"/>
      <c r="L15" s="101"/>
    </row>
    <row r="16" spans="1:75" s="5" customFormat="1" ht="21" customHeight="1" x14ac:dyDescent="0.2">
      <c r="A16" s="101"/>
      <c r="B16" s="586" t="s">
        <v>130</v>
      </c>
      <c r="C16" s="587" t="s">
        <v>123</v>
      </c>
      <c r="D16" s="587" t="s">
        <v>123</v>
      </c>
      <c r="E16" s="587" t="s">
        <v>123</v>
      </c>
      <c r="F16" s="588" t="s">
        <v>123</v>
      </c>
      <c r="G16" s="2"/>
      <c r="H16" s="2"/>
      <c r="I16" s="2"/>
      <c r="J16" s="2"/>
      <c r="K16" s="2"/>
      <c r="L16" s="101"/>
    </row>
    <row r="17" spans="1:16" s="5" customFormat="1" ht="39.950000000000003" customHeight="1" x14ac:dyDescent="0.2">
      <c r="A17" s="101"/>
      <c r="B17" s="570" t="s">
        <v>179</v>
      </c>
      <c r="C17" s="589"/>
      <c r="D17" s="589"/>
      <c r="E17" s="589"/>
      <c r="F17" s="589"/>
      <c r="G17" s="589"/>
      <c r="H17" s="589"/>
      <c r="I17" s="589"/>
      <c r="J17" s="589"/>
      <c r="K17" s="590"/>
      <c r="L17" s="101"/>
    </row>
    <row r="18" spans="1:16" s="5" customFormat="1" ht="32.25" customHeight="1" x14ac:dyDescent="0.2">
      <c r="A18" s="101"/>
      <c r="B18" s="573" t="s">
        <v>246</v>
      </c>
      <c r="C18" s="574"/>
      <c r="D18" s="574"/>
      <c r="E18" s="574"/>
      <c r="F18" s="575"/>
      <c r="G18" s="214" t="s">
        <v>208</v>
      </c>
      <c r="H18" s="214" t="s">
        <v>231</v>
      </c>
      <c r="I18" s="214" t="s">
        <v>209</v>
      </c>
      <c r="J18" s="214" t="s">
        <v>210</v>
      </c>
      <c r="K18" s="214" t="s">
        <v>211</v>
      </c>
      <c r="L18" s="101"/>
    </row>
    <row r="19" spans="1:16" s="5" customFormat="1" ht="18" x14ac:dyDescent="0.2">
      <c r="A19" s="101"/>
      <c r="B19" s="564" t="s">
        <v>131</v>
      </c>
      <c r="C19" s="565" t="s">
        <v>114</v>
      </c>
      <c r="D19" s="565" t="s">
        <v>114</v>
      </c>
      <c r="E19" s="565" t="s">
        <v>114</v>
      </c>
      <c r="F19" s="566" t="s">
        <v>114</v>
      </c>
      <c r="G19" s="2"/>
      <c r="H19" s="2"/>
      <c r="I19" s="2"/>
      <c r="J19" s="2"/>
      <c r="K19" s="2"/>
      <c r="L19" s="101"/>
    </row>
    <row r="20" spans="1:16" s="5" customFormat="1" ht="18" customHeight="1" x14ac:dyDescent="0.2">
      <c r="A20" s="101"/>
      <c r="B20" s="564" t="s">
        <v>132</v>
      </c>
      <c r="C20" s="565" t="s">
        <v>119</v>
      </c>
      <c r="D20" s="565" t="s">
        <v>119</v>
      </c>
      <c r="E20" s="565" t="s">
        <v>119</v>
      </c>
      <c r="F20" s="566" t="s">
        <v>119</v>
      </c>
      <c r="G20" s="2"/>
      <c r="H20" s="2"/>
      <c r="I20" s="2"/>
      <c r="J20" s="2"/>
      <c r="K20" s="2"/>
      <c r="L20" s="101"/>
    </row>
    <row r="21" spans="1:16" s="5" customFormat="1" ht="39.950000000000003" customHeight="1" x14ac:dyDescent="0.2">
      <c r="A21" s="101"/>
      <c r="B21" s="570" t="s">
        <v>112</v>
      </c>
      <c r="C21" s="571"/>
      <c r="D21" s="571"/>
      <c r="E21" s="571"/>
      <c r="F21" s="571"/>
      <c r="G21" s="571"/>
      <c r="H21" s="571"/>
      <c r="I21" s="571"/>
      <c r="J21" s="571"/>
      <c r="K21" s="572"/>
      <c r="L21" s="101"/>
    </row>
    <row r="22" spans="1:16" s="5" customFormat="1" ht="32.25" customHeight="1" x14ac:dyDescent="0.2">
      <c r="A22" s="101"/>
      <c r="B22" s="573" t="s">
        <v>246</v>
      </c>
      <c r="C22" s="574"/>
      <c r="D22" s="574"/>
      <c r="E22" s="574"/>
      <c r="F22" s="575"/>
      <c r="G22" s="214" t="s">
        <v>208</v>
      </c>
      <c r="H22" s="214" t="s">
        <v>231</v>
      </c>
      <c r="I22" s="214" t="s">
        <v>209</v>
      </c>
      <c r="J22" s="214" t="s">
        <v>210</v>
      </c>
      <c r="K22" s="214" t="s">
        <v>211</v>
      </c>
      <c r="L22" s="101"/>
    </row>
    <row r="23" spans="1:16" s="5" customFormat="1" ht="24.75" customHeight="1" x14ac:dyDescent="0.2">
      <c r="A23" s="101"/>
      <c r="B23" s="578" t="s">
        <v>133</v>
      </c>
      <c r="C23" s="579" t="s">
        <v>115</v>
      </c>
      <c r="D23" s="579" t="s">
        <v>115</v>
      </c>
      <c r="E23" s="579" t="s">
        <v>115</v>
      </c>
      <c r="F23" s="580" t="s">
        <v>115</v>
      </c>
      <c r="G23" s="2"/>
      <c r="H23" s="2"/>
      <c r="I23" s="2"/>
      <c r="J23" s="2"/>
      <c r="K23" s="2"/>
      <c r="L23" s="101"/>
    </row>
    <row r="24" spans="1:16" s="5" customFormat="1" ht="18" x14ac:dyDescent="0.2">
      <c r="A24" s="101"/>
      <c r="B24" s="561" t="s">
        <v>134</v>
      </c>
      <c r="C24" s="562" t="s">
        <v>120</v>
      </c>
      <c r="D24" s="562" t="s">
        <v>120</v>
      </c>
      <c r="E24" s="562" t="s">
        <v>120</v>
      </c>
      <c r="F24" s="563" t="s">
        <v>120</v>
      </c>
      <c r="G24" s="2"/>
      <c r="H24" s="2"/>
      <c r="I24" s="2"/>
      <c r="J24" s="2"/>
      <c r="K24" s="2"/>
      <c r="L24" s="101"/>
    </row>
    <row r="25" spans="1:16" s="5" customFormat="1" ht="21" customHeight="1" x14ac:dyDescent="0.2">
      <c r="A25" s="101"/>
      <c r="B25" s="561" t="s">
        <v>135</v>
      </c>
      <c r="C25" s="562" t="s">
        <v>124</v>
      </c>
      <c r="D25" s="562" t="s">
        <v>124</v>
      </c>
      <c r="E25" s="562" t="s">
        <v>124</v>
      </c>
      <c r="F25" s="563" t="s">
        <v>124</v>
      </c>
      <c r="G25" s="2"/>
      <c r="H25" s="2"/>
      <c r="I25" s="2"/>
      <c r="J25" s="2"/>
      <c r="K25" s="2"/>
      <c r="L25" s="101"/>
    </row>
    <row r="26" spans="1:16" s="5" customFormat="1" ht="44.25" customHeight="1" x14ac:dyDescent="0.2">
      <c r="A26" s="101"/>
      <c r="B26" s="570" t="s">
        <v>66</v>
      </c>
      <c r="C26" s="571"/>
      <c r="D26" s="571"/>
      <c r="E26" s="571"/>
      <c r="F26" s="571"/>
      <c r="G26" s="571"/>
      <c r="H26" s="571"/>
      <c r="I26" s="571"/>
      <c r="J26" s="571"/>
      <c r="K26" s="572"/>
      <c r="L26" s="101"/>
    </row>
    <row r="27" spans="1:16" s="5" customFormat="1" ht="32.25" customHeight="1" x14ac:dyDescent="0.2">
      <c r="A27" s="101"/>
      <c r="B27" s="573" t="s">
        <v>246</v>
      </c>
      <c r="C27" s="574"/>
      <c r="D27" s="574"/>
      <c r="E27" s="574"/>
      <c r="F27" s="575"/>
      <c r="G27" s="214" t="s">
        <v>208</v>
      </c>
      <c r="H27" s="214" t="s">
        <v>231</v>
      </c>
      <c r="I27" s="214" t="s">
        <v>209</v>
      </c>
      <c r="J27" s="214" t="s">
        <v>210</v>
      </c>
      <c r="K27" s="214" t="s">
        <v>211</v>
      </c>
      <c r="L27" s="101"/>
    </row>
    <row r="28" spans="1:16" s="73" customFormat="1" ht="18" x14ac:dyDescent="0.2">
      <c r="A28" s="105"/>
      <c r="B28" s="567" t="s">
        <v>136</v>
      </c>
      <c r="C28" s="568" t="s">
        <v>116</v>
      </c>
      <c r="D28" s="568" t="s">
        <v>116</v>
      </c>
      <c r="E28" s="568" t="s">
        <v>116</v>
      </c>
      <c r="F28" s="569" t="s">
        <v>116</v>
      </c>
      <c r="G28" s="2"/>
      <c r="H28" s="2"/>
      <c r="I28" s="2"/>
      <c r="J28" s="2"/>
      <c r="K28" s="2"/>
      <c r="L28" s="105"/>
    </row>
    <row r="29" spans="1:16" s="73" customFormat="1" ht="18" x14ac:dyDescent="0.2">
      <c r="A29" s="105"/>
      <c r="B29" s="567" t="s">
        <v>137</v>
      </c>
      <c r="C29" s="568" t="s">
        <v>121</v>
      </c>
      <c r="D29" s="568" t="s">
        <v>121</v>
      </c>
      <c r="E29" s="568" t="s">
        <v>121</v>
      </c>
      <c r="F29" s="569" t="s">
        <v>121</v>
      </c>
      <c r="G29" s="2"/>
      <c r="H29" s="2"/>
      <c r="I29" s="2"/>
      <c r="J29" s="2"/>
      <c r="K29" s="2"/>
      <c r="L29" s="105"/>
    </row>
    <row r="30" spans="1:16" s="73" customFormat="1" ht="24.75" customHeight="1" x14ac:dyDescent="0.2">
      <c r="A30" s="105"/>
      <c r="B30" s="567" t="s">
        <v>138</v>
      </c>
      <c r="C30" s="568" t="s">
        <v>125</v>
      </c>
      <c r="D30" s="568" t="s">
        <v>125</v>
      </c>
      <c r="E30" s="568" t="s">
        <v>125</v>
      </c>
      <c r="F30" s="569" t="s">
        <v>125</v>
      </c>
      <c r="G30" s="2"/>
      <c r="H30" s="2"/>
      <c r="I30" s="2"/>
      <c r="J30" s="2"/>
      <c r="K30" s="2"/>
      <c r="L30" s="105"/>
    </row>
    <row r="31" spans="1:16" s="73" customFormat="1" ht="24.75" customHeight="1" x14ac:dyDescent="0.2">
      <c r="A31" s="105"/>
      <c r="B31" s="561" t="s">
        <v>139</v>
      </c>
      <c r="C31" s="562" t="s">
        <v>127</v>
      </c>
      <c r="D31" s="562" t="s">
        <v>127</v>
      </c>
      <c r="E31" s="562" t="s">
        <v>127</v>
      </c>
      <c r="F31" s="563" t="s">
        <v>127</v>
      </c>
      <c r="G31" s="2"/>
      <c r="H31" s="2"/>
      <c r="I31" s="2"/>
      <c r="J31" s="2"/>
      <c r="K31" s="2"/>
      <c r="L31" s="105"/>
    </row>
    <row r="32" spans="1:16" s="5" customFormat="1" ht="57" customHeight="1" x14ac:dyDescent="0.2">
      <c r="A32" s="101"/>
      <c r="B32" s="583" t="s">
        <v>67</v>
      </c>
      <c r="C32" s="584"/>
      <c r="D32" s="584"/>
      <c r="E32" s="584"/>
      <c r="F32" s="584"/>
      <c r="G32" s="584"/>
      <c r="H32" s="584"/>
      <c r="I32" s="584"/>
      <c r="J32" s="584"/>
      <c r="K32" s="585"/>
      <c r="L32" s="106"/>
      <c r="M32" s="7"/>
      <c r="N32" s="7"/>
      <c r="O32" s="7"/>
      <c r="P32" s="7"/>
    </row>
    <row r="33" spans="1:12" s="5" customFormat="1" ht="32.25" customHeight="1" x14ac:dyDescent="0.2">
      <c r="A33" s="101"/>
      <c r="B33" s="573" t="s">
        <v>246</v>
      </c>
      <c r="C33" s="574"/>
      <c r="D33" s="574"/>
      <c r="E33" s="574"/>
      <c r="F33" s="575"/>
      <c r="G33" s="214" t="s">
        <v>208</v>
      </c>
      <c r="H33" s="214" t="s">
        <v>231</v>
      </c>
      <c r="I33" s="214" t="s">
        <v>209</v>
      </c>
      <c r="J33" s="214" t="s">
        <v>210</v>
      </c>
      <c r="K33" s="214" t="s">
        <v>211</v>
      </c>
      <c r="L33" s="101"/>
    </row>
    <row r="34" spans="1:12" s="74" customFormat="1" ht="18" x14ac:dyDescent="0.25">
      <c r="A34" s="107"/>
      <c r="B34" s="567" t="s">
        <v>140</v>
      </c>
      <c r="C34" s="568" t="s">
        <v>113</v>
      </c>
      <c r="D34" s="568" t="s">
        <v>113</v>
      </c>
      <c r="E34" s="568" t="s">
        <v>113</v>
      </c>
      <c r="F34" s="569" t="s">
        <v>113</v>
      </c>
      <c r="G34" s="2"/>
      <c r="H34" s="2"/>
      <c r="I34" s="2"/>
      <c r="J34" s="2"/>
      <c r="K34" s="2"/>
      <c r="L34" s="107"/>
    </row>
    <row r="35" spans="1:12" s="74" customFormat="1" ht="18" x14ac:dyDescent="0.25">
      <c r="A35" s="107"/>
      <c r="B35" s="567" t="s">
        <v>141</v>
      </c>
      <c r="C35" s="568" t="s">
        <v>117</v>
      </c>
      <c r="D35" s="568" t="s">
        <v>117</v>
      </c>
      <c r="E35" s="568" t="s">
        <v>117</v>
      </c>
      <c r="F35" s="569" t="s">
        <v>117</v>
      </c>
      <c r="G35" s="2"/>
      <c r="H35" s="2"/>
      <c r="I35" s="2"/>
      <c r="J35" s="2"/>
      <c r="K35" s="2"/>
      <c r="L35" s="107"/>
    </row>
    <row r="36" spans="1:12" s="74" customFormat="1" ht="27" customHeight="1" x14ac:dyDescent="0.25">
      <c r="A36" s="107"/>
      <c r="B36" s="592" t="s">
        <v>142</v>
      </c>
      <c r="C36" s="593" t="s">
        <v>122</v>
      </c>
      <c r="D36" s="593" t="s">
        <v>122</v>
      </c>
      <c r="E36" s="593" t="s">
        <v>122</v>
      </c>
      <c r="F36" s="594" t="s">
        <v>122</v>
      </c>
      <c r="G36" s="2"/>
      <c r="H36" s="2"/>
      <c r="I36" s="2"/>
      <c r="J36" s="2"/>
      <c r="K36" s="2"/>
      <c r="L36" s="107"/>
    </row>
    <row r="37" spans="1:12" s="74" customFormat="1" ht="30" customHeight="1" x14ac:dyDescent="0.25">
      <c r="A37" s="107"/>
      <c r="B37" s="561" t="s">
        <v>143</v>
      </c>
      <c r="C37" s="562" t="s">
        <v>126</v>
      </c>
      <c r="D37" s="562" t="s">
        <v>126</v>
      </c>
      <c r="E37" s="562" t="s">
        <v>126</v>
      </c>
      <c r="F37" s="563" t="s">
        <v>126</v>
      </c>
      <c r="G37" s="2"/>
      <c r="H37" s="2"/>
      <c r="I37" s="2"/>
      <c r="J37" s="2"/>
      <c r="K37" s="2"/>
      <c r="L37" s="107"/>
    </row>
    <row r="38" spans="1:12" s="74" customFormat="1" ht="3" customHeight="1" x14ac:dyDescent="0.25">
      <c r="A38" s="107"/>
      <c r="B38" s="340"/>
      <c r="C38" s="341"/>
      <c r="D38" s="340"/>
      <c r="E38" s="340"/>
      <c r="F38" s="340"/>
      <c r="G38" s="324"/>
      <c r="H38" s="324"/>
      <c r="I38" s="324"/>
      <c r="J38" s="324"/>
      <c r="K38" s="321"/>
      <c r="L38" s="107"/>
    </row>
    <row r="39" spans="1:12" s="5" customFormat="1" ht="15.95" customHeight="1" x14ac:dyDescent="0.2">
      <c r="A39" s="101"/>
      <c r="B39" s="342" t="s">
        <v>46</v>
      </c>
      <c r="C39" s="275" t="str">
        <f>'tablas de calculo'!L4</f>
        <v>Verifica la evaluación</v>
      </c>
      <c r="D39" s="191"/>
      <c r="E39" s="151"/>
      <c r="F39" s="106"/>
      <c r="G39" s="101"/>
      <c r="H39" s="101"/>
      <c r="I39" s="101"/>
      <c r="J39" s="101"/>
      <c r="K39" s="101"/>
      <c r="L39" s="101"/>
    </row>
    <row r="40" spans="1:12" s="5" customFormat="1" ht="15.95" customHeight="1" x14ac:dyDescent="0.2">
      <c r="A40" s="101"/>
      <c r="B40" s="342" t="s">
        <v>1</v>
      </c>
      <c r="C40" s="275" t="str">
        <f>'tablas de calculo'!L7</f>
        <v>Verifica la evaluación</v>
      </c>
      <c r="D40" s="101"/>
      <c r="E40" s="106"/>
      <c r="F40" s="106"/>
      <c r="G40" s="106"/>
      <c r="H40" s="101"/>
      <c r="I40" s="101"/>
      <c r="J40" s="101"/>
      <c r="K40" s="101"/>
      <c r="L40" s="101"/>
    </row>
    <row r="41" spans="1:12" s="5" customFormat="1" ht="15.95" customHeight="1" x14ac:dyDescent="0.2">
      <c r="A41" s="101"/>
      <c r="B41" s="343" t="s">
        <v>2</v>
      </c>
      <c r="C41" s="275" t="str">
        <f>'tablas de calculo'!L11</f>
        <v>Verifica la evaluación</v>
      </c>
      <c r="D41" s="101"/>
      <c r="E41" s="601" t="str">
        <f>'Resumen personal'!B50</f>
        <v xml:space="preserve">                                                                                                                                          </v>
      </c>
      <c r="F41" s="601"/>
      <c r="G41" s="601"/>
      <c r="H41" s="101"/>
      <c r="L41" s="101"/>
    </row>
    <row r="42" spans="1:12" s="5" customFormat="1" ht="15.95" customHeight="1" x14ac:dyDescent="0.2">
      <c r="A42" s="101"/>
      <c r="B42" s="343" t="s">
        <v>4</v>
      </c>
      <c r="C42" s="275" t="str">
        <f>'tablas de calculo'!L16</f>
        <v>Verifica la evaluacion</v>
      </c>
      <c r="D42" s="101"/>
      <c r="E42" s="601"/>
      <c r="F42" s="601"/>
      <c r="G42" s="601"/>
      <c r="H42" s="106"/>
      <c r="K42" s="7"/>
      <c r="L42" s="101"/>
    </row>
    <row r="43" spans="1:12" s="5" customFormat="1" ht="15.95" customHeight="1" thickBot="1" x14ac:dyDescent="0.25">
      <c r="A43" s="101"/>
      <c r="B43" s="343" t="s">
        <v>3</v>
      </c>
      <c r="C43" s="276" t="str">
        <f>'tablas de calculo'!L21</f>
        <v>Verifica la evaluación</v>
      </c>
      <c r="D43" s="101"/>
      <c r="E43" s="601"/>
      <c r="F43" s="601"/>
      <c r="G43" s="601"/>
      <c r="H43" s="129"/>
      <c r="K43" s="344"/>
      <c r="L43" s="101"/>
    </row>
    <row r="44" spans="1:12" s="5" customFormat="1" ht="33.75" customHeight="1" x14ac:dyDescent="0.2">
      <c r="A44" s="101"/>
      <c r="B44" s="202" t="s">
        <v>6</v>
      </c>
      <c r="C44" s="213">
        <f>'tablas de calculo'!L22</f>
        <v>0</v>
      </c>
      <c r="D44" s="345"/>
      <c r="E44" s="602"/>
      <c r="F44" s="602"/>
      <c r="G44" s="602"/>
      <c r="H44" s="101"/>
      <c r="J44" s="351"/>
      <c r="L44" s="101"/>
    </row>
    <row r="45" spans="1:12" s="7" customFormat="1" ht="32.25" customHeight="1" x14ac:dyDescent="0.2">
      <c r="A45" s="106"/>
      <c r="B45" s="202" t="s">
        <v>7</v>
      </c>
      <c r="C45" s="214" t="str">
        <f>'tablas de calculo'!L24</f>
        <v>Aplica la evaluación</v>
      </c>
      <c r="D45" s="346"/>
      <c r="E45" s="591" t="s">
        <v>205</v>
      </c>
      <c r="F45" s="591"/>
      <c r="G45" s="591"/>
      <c r="H45" s="347"/>
      <c r="I45" s="591" t="s">
        <v>32</v>
      </c>
      <c r="J45" s="591"/>
      <c r="K45" s="591"/>
      <c r="L45" s="106"/>
    </row>
    <row r="46" spans="1:12" s="7" customFormat="1" ht="32.25" customHeight="1" x14ac:dyDescent="0.2">
      <c r="A46" s="106"/>
      <c r="B46" s="348"/>
      <c r="C46" s="324"/>
      <c r="D46" s="106"/>
      <c r="E46" s="198">
        <f>VCIFM!E54</f>
        <v>0</v>
      </c>
      <c r="F46" s="106"/>
      <c r="G46" s="198">
        <f>VCIFM!H54</f>
        <v>0</v>
      </c>
      <c r="H46" s="126"/>
      <c r="I46" s="781">
        <f>ACT.EXT.!G5</f>
        <v>2019</v>
      </c>
      <c r="J46" s="781"/>
      <c r="K46" s="349"/>
      <c r="L46" s="106"/>
    </row>
    <row r="47" spans="1:12" s="7" customFormat="1" ht="15.75" customHeight="1" x14ac:dyDescent="0.2">
      <c r="A47" s="106"/>
      <c r="B47" s="348"/>
      <c r="C47" s="324"/>
      <c r="D47" s="346"/>
      <c r="E47" s="133" t="s">
        <v>169</v>
      </c>
      <c r="F47" s="350"/>
      <c r="G47" s="133" t="s">
        <v>168</v>
      </c>
      <c r="H47" s="347"/>
      <c r="I47" s="782" t="str">
        <f>ACT.EXT.!G6</f>
        <v>AÑO DE LA EVALUACIÓN</v>
      </c>
      <c r="J47" s="782"/>
      <c r="K47" s="349"/>
      <c r="L47" s="106"/>
    </row>
    <row r="48" spans="1:12" s="5" customFormat="1" ht="15.75" customHeight="1" x14ac:dyDescent="0.2">
      <c r="A48" s="101"/>
      <c r="B48" s="598" t="s">
        <v>59</v>
      </c>
      <c r="C48" s="599"/>
      <c r="D48" s="599"/>
      <c r="E48" s="599"/>
      <c r="F48" s="599"/>
      <c r="G48" s="599"/>
      <c r="H48" s="599"/>
      <c r="I48" s="599"/>
      <c r="J48" s="599"/>
      <c r="K48" s="600"/>
      <c r="L48" s="101"/>
    </row>
    <row r="49" spans="1:12" s="5" customFormat="1" ht="25.5" customHeight="1" x14ac:dyDescent="0.2">
      <c r="A49" s="101"/>
      <c r="B49" s="597"/>
      <c r="C49" s="582"/>
      <c r="D49" s="214" t="s">
        <v>109</v>
      </c>
      <c r="E49" s="581"/>
      <c r="F49" s="581"/>
      <c r="G49" s="581"/>
      <c r="H49" s="581"/>
      <c r="I49" s="581"/>
      <c r="J49" s="581"/>
      <c r="K49" s="582"/>
      <c r="L49" s="101"/>
    </row>
    <row r="50" spans="1:12" s="5" customFormat="1" ht="25.5" customHeight="1" x14ac:dyDescent="0.2">
      <c r="A50" s="101"/>
      <c r="B50" s="597"/>
      <c r="C50" s="582"/>
      <c r="D50" s="214" t="s">
        <v>109</v>
      </c>
      <c r="E50" s="595"/>
      <c r="F50" s="595"/>
      <c r="G50" s="595"/>
      <c r="H50" s="595"/>
      <c r="I50" s="595"/>
      <c r="J50" s="595"/>
      <c r="K50" s="596"/>
      <c r="L50" s="101"/>
    </row>
    <row r="51" spans="1:12" s="5" customFormat="1" ht="25.5" customHeight="1" x14ac:dyDescent="0.2">
      <c r="A51" s="101"/>
      <c r="B51" s="597"/>
      <c r="C51" s="582"/>
      <c r="D51" s="214" t="s">
        <v>109</v>
      </c>
      <c r="E51" s="595"/>
      <c r="F51" s="595"/>
      <c r="G51" s="595"/>
      <c r="H51" s="595"/>
      <c r="I51" s="595"/>
      <c r="J51" s="595"/>
      <c r="K51" s="596"/>
      <c r="L51" s="101"/>
    </row>
    <row r="52" spans="1:12" s="5" customFormat="1" ht="25.5" customHeight="1" x14ac:dyDescent="0.2">
      <c r="A52" s="101"/>
      <c r="B52" s="597"/>
      <c r="C52" s="582"/>
      <c r="D52" s="214" t="s">
        <v>109</v>
      </c>
      <c r="E52" s="595"/>
      <c r="F52" s="595"/>
      <c r="G52" s="595"/>
      <c r="H52" s="595"/>
      <c r="I52" s="595"/>
      <c r="J52" s="595"/>
      <c r="K52" s="596"/>
      <c r="L52" s="101"/>
    </row>
    <row r="53" spans="1:12" s="5" customFormat="1" ht="25.5" customHeight="1" x14ac:dyDescent="0.2">
      <c r="A53" s="101"/>
      <c r="B53" s="597"/>
      <c r="C53" s="582"/>
      <c r="D53" s="214" t="s">
        <v>109</v>
      </c>
      <c r="E53" s="595"/>
      <c r="F53" s="595"/>
      <c r="G53" s="595"/>
      <c r="H53" s="595"/>
      <c r="I53" s="595"/>
      <c r="J53" s="595"/>
      <c r="K53" s="596"/>
      <c r="L53" s="101"/>
    </row>
    <row r="54" spans="1:12" s="5" customFormat="1" ht="25.5" customHeight="1" x14ac:dyDescent="0.2">
      <c r="A54" s="101"/>
      <c r="B54" s="597"/>
      <c r="C54" s="582"/>
      <c r="D54" s="214" t="s">
        <v>109</v>
      </c>
      <c r="E54" s="595"/>
      <c r="F54" s="595"/>
      <c r="G54" s="595"/>
      <c r="H54" s="595"/>
      <c r="I54" s="595"/>
      <c r="J54" s="595"/>
      <c r="K54" s="596"/>
      <c r="L54" s="101"/>
    </row>
    <row r="55" spans="1:12" s="5" customFormat="1" ht="24.95" customHeight="1" x14ac:dyDescent="0.2">
      <c r="A55" s="101"/>
      <c r="B55" s="597"/>
      <c r="C55" s="582"/>
      <c r="D55" s="214" t="s">
        <v>109</v>
      </c>
      <c r="E55" s="595"/>
      <c r="F55" s="595"/>
      <c r="G55" s="595"/>
      <c r="H55" s="595"/>
      <c r="I55" s="595"/>
      <c r="J55" s="595"/>
      <c r="K55" s="596"/>
      <c r="L55" s="101"/>
    </row>
    <row r="56" spans="1:12" s="101" customFormat="1" ht="11.25" customHeight="1" x14ac:dyDescent="0.2">
      <c r="B56" s="129"/>
      <c r="C56" s="129"/>
      <c r="D56" s="129"/>
      <c r="E56" s="129"/>
      <c r="F56" s="129"/>
      <c r="G56" s="129"/>
      <c r="H56" s="129"/>
      <c r="I56" s="129"/>
      <c r="J56" s="129"/>
      <c r="K56" s="129"/>
    </row>
    <row r="57" spans="1:12" hidden="1" x14ac:dyDescent="0.2"/>
    <row r="58" spans="1:12" hidden="1" x14ac:dyDescent="0.2"/>
    <row r="59" spans="1:12" hidden="1" x14ac:dyDescent="0.2"/>
    <row r="60" spans="1:12" hidden="1" x14ac:dyDescent="0.2"/>
    <row r="61" spans="1:12" hidden="1" x14ac:dyDescent="0.2"/>
    <row r="62" spans="1:12" hidden="1" x14ac:dyDescent="0.2"/>
    <row r="63" spans="1:12" hidden="1" x14ac:dyDescent="0.2"/>
    <row r="64" spans="1:12" hidden="1" x14ac:dyDescent="0.2"/>
    <row r="65" hidden="1" x14ac:dyDescent="0.2"/>
    <row r="66" hidden="1" x14ac:dyDescent="0.2"/>
    <row r="67" hidden="1" x14ac:dyDescent="0.2"/>
    <row r="68" hidden="1" x14ac:dyDescent="0.2"/>
    <row r="69" hidden="1" x14ac:dyDescent="0.2"/>
    <row r="70" hidden="1" x14ac:dyDescent="0.2"/>
    <row r="71" hidden="1" x14ac:dyDescent="0.2"/>
    <row r="72" hidden="1" x14ac:dyDescent="0.2"/>
  </sheetData>
  <sheetProtection password="BD53" sheet="1" objects="1" scenarios="1"/>
  <mergeCells count="63">
    <mergeCell ref="B51:C51"/>
    <mergeCell ref="B52:C52"/>
    <mergeCell ref="I46:J46"/>
    <mergeCell ref="I47:J47"/>
    <mergeCell ref="I45:K45"/>
    <mergeCell ref="B35:F35"/>
    <mergeCell ref="E55:K55"/>
    <mergeCell ref="E52:K52"/>
    <mergeCell ref="B37:F37"/>
    <mergeCell ref="B54:C54"/>
    <mergeCell ref="B55:C55"/>
    <mergeCell ref="B48:K48"/>
    <mergeCell ref="B49:C49"/>
    <mergeCell ref="E50:K50"/>
    <mergeCell ref="E51:K51"/>
    <mergeCell ref="E41:G44"/>
    <mergeCell ref="B53:C53"/>
    <mergeCell ref="E54:K54"/>
    <mergeCell ref="B50:C50"/>
    <mergeCell ref="E53:K53"/>
    <mergeCell ref="E49:K49"/>
    <mergeCell ref="B33:F33"/>
    <mergeCell ref="B32:K32"/>
    <mergeCell ref="J6:K6"/>
    <mergeCell ref="B16:F16"/>
    <mergeCell ref="B14:F14"/>
    <mergeCell ref="B15:F15"/>
    <mergeCell ref="B7:E7"/>
    <mergeCell ref="B29:F29"/>
    <mergeCell ref="B6:H6"/>
    <mergeCell ref="B17:K17"/>
    <mergeCell ref="B9:K9"/>
    <mergeCell ref="B10:K10"/>
    <mergeCell ref="B34:F34"/>
    <mergeCell ref="E45:G45"/>
    <mergeCell ref="B36:F36"/>
    <mergeCell ref="B1:K1"/>
    <mergeCell ref="B30:F30"/>
    <mergeCell ref="B31:F31"/>
    <mergeCell ref="B20:F20"/>
    <mergeCell ref="B26:K26"/>
    <mergeCell ref="B21:K21"/>
    <mergeCell ref="B23:F23"/>
    <mergeCell ref="B24:F24"/>
    <mergeCell ref="B5:H5"/>
    <mergeCell ref="J5:K5"/>
    <mergeCell ref="B18:F18"/>
    <mergeCell ref="B22:F22"/>
    <mergeCell ref="B27:F27"/>
    <mergeCell ref="G4:H4"/>
    <mergeCell ref="J4:K4"/>
    <mergeCell ref="B3:E3"/>
    <mergeCell ref="J3:K3"/>
    <mergeCell ref="B4:E4"/>
    <mergeCell ref="B25:F25"/>
    <mergeCell ref="B19:F19"/>
    <mergeCell ref="B28:F28"/>
    <mergeCell ref="G3:H3"/>
    <mergeCell ref="G7:K7"/>
    <mergeCell ref="B8:E8"/>
    <mergeCell ref="G8:K8"/>
    <mergeCell ref="B12:K12"/>
    <mergeCell ref="B13:F13"/>
  </mergeCells>
  <phoneticPr fontId="0" type="noConversion"/>
  <conditionalFormatting sqref="G14:K16">
    <cfRule type="expression" dxfId="0" priority="1" stopIfTrue="1">
      <formula>esblancof18</formula>
    </cfRule>
  </conditionalFormatting>
  <dataValidations xWindow="509" yWindow="322" count="10">
    <dataValidation type="custom" allowBlank="1" showInputMessage="1" showErrorMessage="1" error="Elije una sola opción en los parámetros de evaluación" sqref="G14:K14">
      <formula1>COUNTIF($G$14:$K$14,G14)=1</formula1>
    </dataValidation>
    <dataValidation type="custom" allowBlank="1" showInputMessage="1" showErrorMessage="1" error="Elije una sola opción en los parámetros de evaluación" sqref="G15:K15">
      <formula1>COUNTIF($G$15:$K$15,G15)=1</formula1>
    </dataValidation>
    <dataValidation type="custom" allowBlank="1" showInputMessage="1" showErrorMessage="1" error="Elije una sola opción en los parámetros de evaluación" sqref="G16:K16">
      <formula1>COUNTIF($G$16:$K$16,G16)=1</formula1>
    </dataValidation>
    <dataValidation type="custom" allowBlank="1" showInputMessage="1" showErrorMessage="1" error="Elije una sola opción en los parámetros de evaluación" sqref="G19:K19">
      <formula1>COUNTIF($G$19:$K$19,G19)=1</formula1>
    </dataValidation>
    <dataValidation type="custom" allowBlank="1" showInputMessage="1" showErrorMessage="1" error="Elije una sola opción en los parámetros de evaluación" sqref="G20:K20">
      <formula1>COUNTIF($G$20:$K$20,G20)=1</formula1>
    </dataValidation>
    <dataValidation type="custom" allowBlank="1" showInputMessage="1" showErrorMessage="1" error="Elije una sola opción en los parámetros de evaluación" sqref="G23:K23">
      <formula1>COUNTIF($G$23:$K$23,G23)=1</formula1>
    </dataValidation>
    <dataValidation type="custom" allowBlank="1" showInputMessage="1" showErrorMessage="1" error="Elije una sola opción en los parámetros de evaluación" sqref="G24:K24">
      <formula1>COUNTIF($G$24:$K$24,G24)=1</formula1>
    </dataValidation>
    <dataValidation type="custom" allowBlank="1" showInputMessage="1" showErrorMessage="1" error="Elije una sola opción en los parámetros de evaluación" sqref="G25:K25">
      <formula1>COUNTIF($G$25:$K$25,G25)=1</formula1>
    </dataValidation>
    <dataValidation type="custom" allowBlank="1" showInputMessage="1" showErrorMessage="1" error="Elije una sola opción en los parámetros de evaluación" sqref="G28:K31 G34:K37">
      <formula1>COUNTIF($G28:$K28,G28)=1</formula1>
    </dataValidation>
    <dataValidation type="list" errorStyle="information" allowBlank="1" showInputMessage="1" showErrorMessage="1" error="ES CORRECTO EL NOMBRE...?" prompt="DESCRIBA Y ESPECÍFIQUE,EN SU CASO, EL TIPO DE ACCIÓN CORRECTIVA O DE MEJORA DEL DESEMPEÑO QUE CONSIDERE NECESARIO O ADECUADO._x000a_ESTAS ACCIONES PUEDEN INCLUIR:" sqref="B49:C55">
      <formula1>"APRENDIZAJE DE HABILIDADES O CONOCIMIENTOS ESPECIFICOS,ASESORIA PERSONALIZADA,FACULTAMIENTO,SEGUIMIENTO ESPECIAL,OTROS: (ANOTE EL NOMBRE)"</formula1>
    </dataValidation>
  </dataValidations>
  <printOptions horizontalCentered="1"/>
  <pageMargins left="0" right="0" top="0.21" bottom="0" header="0" footer="0"/>
  <pageSetup scale="58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>
    <pageSetUpPr fitToPage="1"/>
  </sheetPr>
  <dimension ref="A1:IV68"/>
  <sheetViews>
    <sheetView showGridLines="0" zoomScale="90" zoomScaleNormal="90" zoomScaleSheetLayoutView="100" workbookViewId="0"/>
  </sheetViews>
  <sheetFormatPr baseColWidth="10" defaultColWidth="0" defaultRowHeight="12.75" zeroHeight="1" x14ac:dyDescent="0.2"/>
  <cols>
    <col min="1" max="1" width="1.7109375" style="141" customWidth="1"/>
    <col min="2" max="2" width="39.140625" style="141" customWidth="1"/>
    <col min="3" max="9" width="11.42578125" style="141" customWidth="1"/>
    <col min="10" max="11" width="15.42578125" style="141" customWidth="1"/>
    <col min="12" max="12" width="1.7109375" style="141" customWidth="1"/>
    <col min="13" max="16384" width="0" style="141" hidden="1"/>
  </cols>
  <sheetData>
    <row r="1" spans="1:62" s="9" customFormat="1" ht="3" customHeight="1" x14ac:dyDescent="0.2">
      <c r="A1" s="127"/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</row>
    <row r="2" spans="1:62" s="70" customFormat="1" ht="56.25" customHeight="1" x14ac:dyDescent="0.2">
      <c r="A2" s="114"/>
      <c r="B2" s="462" t="s">
        <v>238</v>
      </c>
      <c r="C2" s="463"/>
      <c r="D2" s="463"/>
      <c r="E2" s="463"/>
      <c r="F2" s="463"/>
      <c r="G2" s="463"/>
      <c r="H2" s="463"/>
      <c r="I2" s="463"/>
      <c r="J2" s="463"/>
      <c r="K2" s="464"/>
      <c r="L2" s="130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66"/>
      <c r="AL2" s="66"/>
      <c r="AM2" s="66"/>
      <c r="AN2" s="66"/>
      <c r="AO2" s="66"/>
      <c r="AP2" s="66"/>
      <c r="AQ2" s="66"/>
      <c r="AR2" s="66"/>
      <c r="AS2" s="66"/>
      <c r="AT2" s="66"/>
      <c r="AU2" s="66"/>
      <c r="AV2" s="66"/>
      <c r="AW2" s="66"/>
      <c r="AX2" s="66"/>
      <c r="AY2" s="66"/>
      <c r="AZ2" s="66"/>
      <c r="BA2" s="66"/>
      <c r="BB2" s="66"/>
      <c r="BC2" s="66"/>
      <c r="BD2" s="66"/>
      <c r="BE2" s="66"/>
      <c r="BF2" s="66"/>
      <c r="BG2" s="66"/>
      <c r="BH2" s="66"/>
      <c r="BI2" s="66"/>
      <c r="BJ2" s="66"/>
    </row>
    <row r="3" spans="1:62" s="70" customFormat="1" ht="3" customHeight="1" x14ac:dyDescent="0.2">
      <c r="A3" s="114"/>
      <c r="B3" s="208"/>
      <c r="C3" s="208"/>
      <c r="D3" s="208"/>
      <c r="E3" s="208"/>
      <c r="F3" s="212"/>
      <c r="G3" s="212"/>
      <c r="H3" s="212"/>
      <c r="I3" s="212"/>
      <c r="J3" s="208"/>
      <c r="K3" s="208"/>
      <c r="L3" s="130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66"/>
      <c r="AI3" s="66"/>
      <c r="AJ3" s="66"/>
      <c r="AK3" s="66"/>
      <c r="AL3" s="66"/>
      <c r="AM3" s="66"/>
      <c r="AN3" s="66"/>
      <c r="AO3" s="66"/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  <c r="BC3" s="66"/>
      <c r="BD3" s="66"/>
      <c r="BE3" s="66"/>
      <c r="BF3" s="66"/>
      <c r="BG3" s="66"/>
      <c r="BH3" s="66"/>
      <c r="BI3" s="66"/>
      <c r="BJ3" s="66"/>
    </row>
    <row r="4" spans="1:62" s="70" customFormat="1" ht="33" customHeight="1" x14ac:dyDescent="0.2">
      <c r="A4" s="114"/>
      <c r="B4" s="520">
        <f>'vcai-SUPERIOR'!B3:E3</f>
        <v>0</v>
      </c>
      <c r="C4" s="521"/>
      <c r="D4" s="521"/>
      <c r="E4" s="521"/>
      <c r="F4" s="277"/>
      <c r="G4" s="502">
        <f>'vcai-SUPERIOR'!G3:H3</f>
        <v>0</v>
      </c>
      <c r="H4" s="502"/>
      <c r="I4" s="278"/>
      <c r="J4" s="521">
        <f>'vcai-SUPERIOR'!J3:K3</f>
        <v>0</v>
      </c>
      <c r="K4" s="607"/>
      <c r="L4" s="130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66"/>
      <c r="AH4" s="66"/>
      <c r="AI4" s="66"/>
      <c r="AJ4" s="66"/>
      <c r="AK4" s="66"/>
      <c r="AL4" s="66"/>
      <c r="AM4" s="66"/>
      <c r="AN4" s="66"/>
      <c r="AO4" s="66"/>
      <c r="AP4" s="66"/>
      <c r="AQ4" s="66"/>
      <c r="AR4" s="66"/>
      <c r="AS4" s="66"/>
      <c r="AT4" s="66"/>
      <c r="AU4" s="66"/>
      <c r="AV4" s="66"/>
      <c r="AW4" s="66"/>
      <c r="AX4" s="66"/>
      <c r="AY4" s="66"/>
      <c r="AZ4" s="66"/>
      <c r="BA4" s="66"/>
      <c r="BB4" s="66"/>
      <c r="BC4" s="66"/>
      <c r="BD4" s="66"/>
      <c r="BE4" s="66"/>
      <c r="BF4" s="66"/>
      <c r="BG4" s="66"/>
      <c r="BH4" s="66"/>
      <c r="BI4" s="66"/>
      <c r="BJ4" s="66"/>
    </row>
    <row r="5" spans="1:62" s="70" customFormat="1" ht="11.25" customHeight="1" x14ac:dyDescent="0.2">
      <c r="A5" s="114"/>
      <c r="B5" s="603" t="s">
        <v>149</v>
      </c>
      <c r="C5" s="604"/>
      <c r="D5" s="604"/>
      <c r="E5" s="604"/>
      <c r="F5" s="277"/>
      <c r="G5" s="604" t="s">
        <v>169</v>
      </c>
      <c r="H5" s="604"/>
      <c r="I5" s="352"/>
      <c r="J5" s="604" t="s">
        <v>168</v>
      </c>
      <c r="K5" s="608"/>
      <c r="L5" s="130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  <c r="AA5" s="66"/>
      <c r="AB5" s="66"/>
      <c r="AC5" s="66"/>
      <c r="AD5" s="66"/>
      <c r="AE5" s="66"/>
      <c r="AF5" s="66"/>
      <c r="AG5" s="66"/>
      <c r="AH5" s="66"/>
      <c r="AI5" s="66"/>
      <c r="AJ5" s="66"/>
      <c r="AK5" s="66"/>
      <c r="AL5" s="66"/>
      <c r="AM5" s="66"/>
      <c r="AN5" s="66"/>
      <c r="AO5" s="66"/>
      <c r="AP5" s="66"/>
      <c r="AQ5" s="66"/>
      <c r="AR5" s="66"/>
      <c r="AS5" s="66"/>
      <c r="AT5" s="66"/>
      <c r="AU5" s="66"/>
      <c r="AV5" s="66"/>
      <c r="AW5" s="66"/>
      <c r="AX5" s="66"/>
      <c r="AY5" s="66"/>
      <c r="AZ5" s="66"/>
      <c r="BA5" s="66"/>
      <c r="BB5" s="66"/>
      <c r="BC5" s="66"/>
      <c r="BD5" s="66"/>
      <c r="BE5" s="66"/>
      <c r="BF5" s="66"/>
      <c r="BG5" s="66"/>
      <c r="BH5" s="66"/>
      <c r="BI5" s="66"/>
      <c r="BJ5" s="66"/>
    </row>
    <row r="6" spans="1:62" s="70" customFormat="1" ht="33" customHeight="1" x14ac:dyDescent="0.2">
      <c r="A6" s="114"/>
      <c r="B6" s="501">
        <f>'vcai-SUPERIOR'!B5:H5</f>
        <v>0</v>
      </c>
      <c r="C6" s="502"/>
      <c r="D6" s="502"/>
      <c r="E6" s="502"/>
      <c r="F6" s="780"/>
      <c r="G6" s="502">
        <f>'vcai-SUPERIOR'!I46</f>
        <v>2019</v>
      </c>
      <c r="H6" s="502"/>
      <c r="I6" s="278"/>
      <c r="J6" s="616">
        <f>'vcai-SUPERIOR'!J5:K5</f>
        <v>0</v>
      </c>
      <c r="K6" s="617"/>
      <c r="L6" s="130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  <c r="Z6" s="66"/>
      <c r="AA6" s="66"/>
      <c r="AB6" s="66"/>
      <c r="AC6" s="66"/>
      <c r="AD6" s="66"/>
      <c r="AE6" s="66"/>
      <c r="AF6" s="66"/>
      <c r="AG6" s="66"/>
      <c r="AH6" s="66"/>
      <c r="AI6" s="66"/>
      <c r="AJ6" s="66"/>
      <c r="AK6" s="66"/>
      <c r="AL6" s="66"/>
      <c r="AM6" s="66"/>
      <c r="AN6" s="66"/>
      <c r="AO6" s="66"/>
      <c r="AP6" s="66"/>
      <c r="AQ6" s="66"/>
      <c r="AR6" s="66"/>
      <c r="AS6" s="66"/>
      <c r="AT6" s="66"/>
      <c r="AU6" s="66"/>
      <c r="AV6" s="66"/>
      <c r="AW6" s="66"/>
      <c r="AX6" s="66"/>
      <c r="AY6" s="66"/>
      <c r="AZ6" s="66"/>
      <c r="BA6" s="66"/>
      <c r="BB6" s="66"/>
      <c r="BC6" s="66"/>
      <c r="BD6" s="66"/>
      <c r="BE6" s="66"/>
      <c r="BF6" s="66"/>
      <c r="BG6" s="66"/>
      <c r="BH6" s="66"/>
      <c r="BI6" s="66"/>
      <c r="BJ6" s="66"/>
    </row>
    <row r="7" spans="1:62" s="70" customFormat="1" ht="11.25" customHeight="1" x14ac:dyDescent="0.2">
      <c r="A7" s="114"/>
      <c r="B7" s="603" t="str">
        <f>'vcai-SUPERIOR'!B6:H6</f>
        <v>DENOMINACIÓN DEL PUESTO</v>
      </c>
      <c r="C7" s="604"/>
      <c r="D7" s="604"/>
      <c r="E7" s="604"/>
      <c r="F7" s="783"/>
      <c r="G7" s="784" t="str">
        <f>'vcai-SUPERIOR'!I47</f>
        <v>AÑO DE LA EVALUACIÓN</v>
      </c>
      <c r="H7" s="784"/>
      <c r="I7" s="307"/>
      <c r="J7" s="605" t="s">
        <v>152</v>
      </c>
      <c r="K7" s="606"/>
      <c r="L7" s="130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  <c r="Z7" s="66"/>
      <c r="AA7" s="66"/>
      <c r="AB7" s="66"/>
      <c r="AC7" s="66"/>
      <c r="AD7" s="66"/>
      <c r="AE7" s="66"/>
      <c r="AF7" s="66"/>
      <c r="AG7" s="66"/>
      <c r="AH7" s="66"/>
      <c r="AI7" s="66"/>
      <c r="AJ7" s="66"/>
      <c r="AK7" s="66"/>
      <c r="AL7" s="66"/>
      <c r="AM7" s="66"/>
      <c r="AN7" s="66"/>
      <c r="AO7" s="66"/>
      <c r="AP7" s="66"/>
      <c r="AQ7" s="66"/>
      <c r="AR7" s="66"/>
      <c r="AS7" s="66"/>
      <c r="AT7" s="66"/>
      <c r="AU7" s="66"/>
      <c r="AV7" s="66"/>
      <c r="AW7" s="66"/>
      <c r="AX7" s="66"/>
      <c r="AY7" s="66"/>
      <c r="AZ7" s="66"/>
      <c r="BA7" s="66"/>
      <c r="BB7" s="66"/>
      <c r="BC7" s="66"/>
      <c r="BD7" s="66"/>
      <c r="BE7" s="66"/>
      <c r="BF7" s="66"/>
      <c r="BG7" s="66"/>
      <c r="BH7" s="66"/>
      <c r="BI7" s="66"/>
      <c r="BJ7" s="66"/>
    </row>
    <row r="8" spans="1:62" s="70" customFormat="1" ht="33" customHeight="1" x14ac:dyDescent="0.2">
      <c r="A8" s="114"/>
      <c r="B8" s="501">
        <f>'vcai-SUPERIOR'!B7:E7</f>
        <v>0</v>
      </c>
      <c r="C8" s="502"/>
      <c r="D8" s="502"/>
      <c r="E8" s="502"/>
      <c r="F8" s="278"/>
      <c r="G8" s="502">
        <f>'vcai-SUPERIOR'!G7:K7</f>
        <v>0</v>
      </c>
      <c r="H8" s="502"/>
      <c r="I8" s="502"/>
      <c r="J8" s="502"/>
      <c r="K8" s="507"/>
      <c r="L8" s="130"/>
      <c r="M8" s="66"/>
      <c r="N8" s="66"/>
      <c r="O8" s="66"/>
      <c r="P8" s="66"/>
      <c r="Q8" s="66"/>
      <c r="R8" s="66"/>
      <c r="S8" s="66"/>
      <c r="T8" s="66"/>
      <c r="U8" s="66"/>
      <c r="V8" s="66"/>
      <c r="W8" s="66"/>
      <c r="X8" s="66"/>
      <c r="Y8" s="66"/>
      <c r="Z8" s="66"/>
      <c r="AA8" s="66"/>
      <c r="AB8" s="66"/>
      <c r="AC8" s="66"/>
      <c r="AD8" s="66"/>
      <c r="AE8" s="66"/>
      <c r="AF8" s="66"/>
      <c r="AG8" s="66"/>
      <c r="AH8" s="66"/>
      <c r="AI8" s="66"/>
      <c r="AJ8" s="66"/>
      <c r="AK8" s="66"/>
      <c r="AL8" s="66"/>
      <c r="AM8" s="66"/>
      <c r="AN8" s="66"/>
      <c r="AO8" s="66"/>
      <c r="AP8" s="66"/>
      <c r="AQ8" s="66"/>
      <c r="AR8" s="66"/>
      <c r="AS8" s="66"/>
      <c r="AT8" s="66"/>
      <c r="AU8" s="66"/>
      <c r="AV8" s="66"/>
      <c r="AW8" s="66"/>
      <c r="AX8" s="66"/>
      <c r="AY8" s="66"/>
      <c r="AZ8" s="66"/>
      <c r="BA8" s="66"/>
      <c r="BB8" s="66"/>
      <c r="BC8" s="66"/>
      <c r="BD8" s="66"/>
      <c r="BE8" s="66"/>
      <c r="BF8" s="66"/>
      <c r="BG8" s="66"/>
      <c r="BH8" s="66"/>
      <c r="BI8" s="66"/>
      <c r="BJ8" s="66"/>
    </row>
    <row r="9" spans="1:62" s="70" customFormat="1" ht="11.25" customHeight="1" x14ac:dyDescent="0.2">
      <c r="A9" s="114"/>
      <c r="B9" s="615" t="s">
        <v>154</v>
      </c>
      <c r="C9" s="605"/>
      <c r="D9" s="605"/>
      <c r="E9" s="605"/>
      <c r="F9" s="307"/>
      <c r="G9" s="604" t="s">
        <v>155</v>
      </c>
      <c r="H9" s="604"/>
      <c r="I9" s="604"/>
      <c r="J9" s="604"/>
      <c r="K9" s="608"/>
      <c r="L9" s="130"/>
      <c r="M9" s="66"/>
      <c r="N9" s="66"/>
      <c r="O9" s="66"/>
      <c r="P9" s="66"/>
      <c r="Q9" s="66"/>
      <c r="R9" s="66"/>
      <c r="S9" s="66"/>
      <c r="T9" s="66"/>
      <c r="U9" s="66"/>
      <c r="V9" s="66"/>
      <c r="W9" s="66"/>
      <c r="X9" s="66"/>
      <c r="Y9" s="66"/>
      <c r="Z9" s="66"/>
      <c r="AA9" s="66"/>
      <c r="AB9" s="66"/>
      <c r="AC9" s="66"/>
      <c r="AD9" s="66"/>
      <c r="AE9" s="66"/>
      <c r="AF9" s="66"/>
      <c r="AG9" s="66"/>
      <c r="AH9" s="66"/>
      <c r="AI9" s="66"/>
      <c r="AJ9" s="66"/>
      <c r="AK9" s="66"/>
      <c r="AL9" s="66"/>
      <c r="AM9" s="66"/>
      <c r="AN9" s="66"/>
      <c r="AO9" s="66"/>
      <c r="AP9" s="66"/>
      <c r="AQ9" s="66"/>
      <c r="AR9" s="66"/>
      <c r="AS9" s="66"/>
      <c r="AT9" s="66"/>
      <c r="AU9" s="66"/>
      <c r="AV9" s="66"/>
      <c r="AW9" s="66"/>
      <c r="AX9" s="66"/>
      <c r="AY9" s="66"/>
      <c r="AZ9" s="66"/>
      <c r="BA9" s="66"/>
      <c r="BB9" s="66"/>
      <c r="BC9" s="66"/>
      <c r="BD9" s="66"/>
      <c r="BE9" s="66"/>
      <c r="BF9" s="66"/>
      <c r="BG9" s="66"/>
      <c r="BH9" s="66"/>
      <c r="BI9" s="66"/>
      <c r="BJ9" s="66"/>
    </row>
    <row r="10" spans="1:62" s="70" customFormat="1" ht="33" customHeight="1" x14ac:dyDescent="0.2">
      <c r="A10" s="114"/>
      <c r="B10" s="501">
        <f>'vcai-SUPERIOR'!B9:K9</f>
        <v>0</v>
      </c>
      <c r="C10" s="502"/>
      <c r="D10" s="502"/>
      <c r="E10" s="502"/>
      <c r="F10" s="502"/>
      <c r="G10" s="502"/>
      <c r="H10" s="502"/>
      <c r="I10" s="502"/>
      <c r="J10" s="502"/>
      <c r="K10" s="507"/>
      <c r="L10" s="130"/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66"/>
      <c r="AF10" s="66"/>
      <c r="AG10" s="66"/>
      <c r="AH10" s="66"/>
      <c r="AI10" s="66"/>
      <c r="AJ10" s="66"/>
      <c r="AK10" s="66"/>
      <c r="AL10" s="66"/>
      <c r="AM10" s="66"/>
      <c r="AN10" s="66"/>
      <c r="AO10" s="66"/>
      <c r="AP10" s="66"/>
      <c r="AQ10" s="66"/>
      <c r="AR10" s="66"/>
      <c r="AS10" s="66"/>
      <c r="AT10" s="66"/>
      <c r="AU10" s="66"/>
      <c r="AV10" s="66"/>
      <c r="AW10" s="66"/>
      <c r="AX10" s="66"/>
      <c r="AY10" s="66"/>
      <c r="AZ10" s="66"/>
      <c r="BA10" s="66"/>
      <c r="BB10" s="66"/>
      <c r="BC10" s="66"/>
      <c r="BD10" s="66"/>
      <c r="BE10" s="66"/>
      <c r="BF10" s="66"/>
      <c r="BG10" s="66"/>
      <c r="BH10" s="66"/>
      <c r="BI10" s="66"/>
      <c r="BJ10" s="66"/>
    </row>
    <row r="11" spans="1:62" s="70" customFormat="1" ht="11.25" customHeight="1" x14ac:dyDescent="0.2">
      <c r="A11" s="114"/>
      <c r="B11" s="611" t="s">
        <v>5</v>
      </c>
      <c r="C11" s="612"/>
      <c r="D11" s="612"/>
      <c r="E11" s="612"/>
      <c r="F11" s="612"/>
      <c r="G11" s="612"/>
      <c r="H11" s="612"/>
      <c r="I11" s="612"/>
      <c r="J11" s="612"/>
      <c r="K11" s="613"/>
      <c r="L11" s="130"/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G11" s="66"/>
      <c r="AH11" s="66"/>
      <c r="AI11" s="66"/>
      <c r="AJ11" s="66"/>
      <c r="AK11" s="66"/>
      <c r="AL11" s="66"/>
      <c r="AM11" s="66"/>
      <c r="AN11" s="66"/>
      <c r="AO11" s="66"/>
      <c r="AP11" s="66"/>
      <c r="AQ11" s="66"/>
      <c r="AR11" s="66"/>
      <c r="AS11" s="66"/>
      <c r="AT11" s="66"/>
      <c r="AU11" s="66"/>
      <c r="AV11" s="66"/>
      <c r="AW11" s="66"/>
      <c r="AX11" s="66"/>
      <c r="AY11" s="66"/>
      <c r="AZ11" s="66"/>
      <c r="BA11" s="66"/>
      <c r="BB11" s="66"/>
      <c r="BC11" s="66"/>
      <c r="BD11" s="66"/>
      <c r="BE11" s="66"/>
      <c r="BF11" s="66"/>
      <c r="BG11" s="66"/>
      <c r="BH11" s="66"/>
      <c r="BI11" s="66"/>
      <c r="BJ11" s="66"/>
    </row>
    <row r="12" spans="1:62" s="76" customFormat="1" ht="3" customHeight="1" x14ac:dyDescent="0.2">
      <c r="A12" s="139"/>
      <c r="B12" s="353"/>
      <c r="C12" s="353"/>
      <c r="D12" s="353"/>
      <c r="E12" s="353"/>
      <c r="F12" s="353"/>
      <c r="G12" s="353"/>
      <c r="H12" s="353"/>
      <c r="I12" s="353"/>
      <c r="J12" s="353"/>
      <c r="K12" s="353"/>
      <c r="L12" s="139"/>
    </row>
    <row r="13" spans="1:62" s="9" customFormat="1" ht="42" customHeight="1" x14ac:dyDescent="0.2">
      <c r="A13" s="127"/>
      <c r="B13" s="426" t="s">
        <v>183</v>
      </c>
      <c r="C13" s="427"/>
      <c r="D13" s="427"/>
      <c r="E13" s="427"/>
      <c r="F13" s="427"/>
      <c r="G13" s="427"/>
      <c r="H13" s="427"/>
      <c r="I13" s="427"/>
      <c r="J13" s="427"/>
      <c r="K13" s="428"/>
      <c r="L13" s="127"/>
    </row>
    <row r="14" spans="1:62" s="76" customFormat="1" ht="160.5" customHeight="1" x14ac:dyDescent="0.2">
      <c r="A14" s="139"/>
      <c r="B14" s="610"/>
      <c r="C14" s="610"/>
      <c r="D14" s="610"/>
      <c r="E14" s="610"/>
      <c r="F14" s="610"/>
      <c r="G14" s="610"/>
      <c r="H14" s="610"/>
      <c r="I14" s="610"/>
      <c r="J14" s="610"/>
      <c r="K14" s="610"/>
      <c r="L14" s="139"/>
    </row>
    <row r="15" spans="1:62" s="34" customFormat="1" ht="53.25" customHeight="1" x14ac:dyDescent="0.2">
      <c r="A15" s="140"/>
      <c r="B15" s="426" t="s">
        <v>207</v>
      </c>
      <c r="C15" s="427"/>
      <c r="D15" s="427"/>
      <c r="E15" s="427"/>
      <c r="F15" s="427"/>
      <c r="G15" s="427"/>
      <c r="H15" s="427"/>
      <c r="I15" s="428"/>
      <c r="J15" s="614"/>
      <c r="K15" s="614"/>
      <c r="L15" s="140"/>
    </row>
    <row r="16" spans="1:62" s="139" customFormat="1" x14ac:dyDescent="0.2">
      <c r="B16" s="200"/>
      <c r="C16" s="200"/>
      <c r="D16" s="200"/>
      <c r="E16" s="200"/>
      <c r="H16" s="354"/>
      <c r="I16" s="354"/>
      <c r="J16" s="354"/>
      <c r="K16" s="354"/>
    </row>
    <row r="17" spans="2:11" s="139" customFormat="1" x14ac:dyDescent="0.2">
      <c r="B17" s="609" t="str">
        <f>'vcai-SUPERIOR'!E41</f>
        <v xml:space="preserve">                                                                                                                                          </v>
      </c>
      <c r="C17" s="609"/>
      <c r="D17" s="200"/>
      <c r="E17" s="200"/>
      <c r="H17" s="354"/>
      <c r="I17" s="354"/>
      <c r="J17" s="354"/>
      <c r="K17" s="354"/>
    </row>
    <row r="18" spans="2:11" s="139" customFormat="1" x14ac:dyDescent="0.2">
      <c r="B18" s="609"/>
      <c r="C18" s="609"/>
      <c r="D18" s="200"/>
      <c r="E18" s="200"/>
      <c r="H18" s="354"/>
      <c r="I18" s="354"/>
      <c r="J18" s="354"/>
      <c r="K18" s="354"/>
    </row>
    <row r="19" spans="2:11" s="139" customFormat="1" x14ac:dyDescent="0.2">
      <c r="B19" s="609"/>
      <c r="C19" s="609"/>
      <c r="D19" s="200"/>
      <c r="E19" s="200"/>
      <c r="H19" s="354"/>
      <c r="I19" s="354"/>
      <c r="J19" s="354"/>
      <c r="K19" s="354"/>
    </row>
    <row r="20" spans="2:11" s="139" customFormat="1" x14ac:dyDescent="0.2">
      <c r="B20" s="609"/>
      <c r="C20" s="609"/>
      <c r="D20" s="200"/>
      <c r="E20" s="200"/>
      <c r="H20" s="354"/>
      <c r="I20" s="354"/>
      <c r="J20" s="354"/>
      <c r="K20" s="354"/>
    </row>
    <row r="21" spans="2:11" s="139" customFormat="1" x14ac:dyDescent="0.2">
      <c r="B21" s="502"/>
      <c r="C21" s="502"/>
      <c r="D21" s="200"/>
      <c r="E21" s="200"/>
      <c r="H21" s="354"/>
      <c r="I21" s="354"/>
      <c r="J21" s="354"/>
      <c r="K21" s="355"/>
    </row>
    <row r="22" spans="2:11" s="139" customFormat="1" ht="12" customHeight="1" x14ac:dyDescent="0.2">
      <c r="B22" s="591" t="s">
        <v>204</v>
      </c>
      <c r="C22" s="591"/>
      <c r="D22" s="133"/>
      <c r="E22" s="133"/>
      <c r="I22" s="591" t="s">
        <v>33</v>
      </c>
      <c r="J22" s="591"/>
      <c r="K22" s="591"/>
    </row>
    <row r="23" spans="2:11" s="139" customFormat="1" ht="32.25" customHeight="1" x14ac:dyDescent="0.2">
      <c r="B23" s="187">
        <f>'vcai-SUPERIOR'!E46</f>
        <v>0</v>
      </c>
      <c r="C23" s="133"/>
      <c r="D23" s="133"/>
      <c r="E23" s="133"/>
      <c r="I23" s="132"/>
      <c r="J23" s="132"/>
      <c r="K23" s="132"/>
    </row>
    <row r="24" spans="2:11" s="139" customFormat="1" ht="10.5" customHeight="1" x14ac:dyDescent="0.2">
      <c r="B24" s="136" t="s">
        <v>169</v>
      </c>
      <c r="C24" s="204"/>
      <c r="D24" s="134"/>
      <c r="F24" s="155"/>
      <c r="G24" s="155"/>
      <c r="H24" s="155"/>
      <c r="I24" s="132"/>
      <c r="J24" s="132"/>
      <c r="K24" s="132"/>
    </row>
    <row r="25" spans="2:11" s="139" customFormat="1" ht="9" customHeight="1" x14ac:dyDescent="0.2">
      <c r="B25" s="137"/>
      <c r="C25" s="204"/>
      <c r="D25" s="134"/>
      <c r="F25" s="155"/>
      <c r="G25" s="155"/>
      <c r="H25" s="155"/>
      <c r="I25" s="132"/>
      <c r="J25" s="132"/>
      <c r="K25" s="132"/>
    </row>
    <row r="26" spans="2:11" s="139" customFormat="1" ht="32.25" customHeight="1" x14ac:dyDescent="0.2">
      <c r="B26" s="187">
        <f>'vcai-SUPERIOR'!G46</f>
        <v>0</v>
      </c>
      <c r="C26" s="137"/>
      <c r="D26" s="181"/>
      <c r="E26" s="138"/>
    </row>
    <row r="27" spans="2:11" s="127" customFormat="1" ht="12" customHeight="1" x14ac:dyDescent="0.2">
      <c r="B27" s="136" t="s">
        <v>174</v>
      </c>
      <c r="C27" s="204"/>
      <c r="D27" s="134"/>
      <c r="F27" s="204"/>
      <c r="G27" s="204"/>
      <c r="H27" s="204"/>
      <c r="I27" s="204"/>
      <c r="J27" s="204"/>
      <c r="K27" s="204"/>
    </row>
    <row r="28" spans="2:11" s="127" customFormat="1" ht="11.25" customHeight="1" x14ac:dyDescent="0.2">
      <c r="C28" s="137"/>
      <c r="D28" s="204"/>
      <c r="E28" s="204"/>
      <c r="F28" s="204"/>
      <c r="G28" s="204"/>
      <c r="H28" s="204"/>
      <c r="I28" s="204"/>
      <c r="J28" s="204"/>
      <c r="K28" s="204"/>
    </row>
    <row r="29" spans="2:11" s="127" customFormat="1" x14ac:dyDescent="0.2">
      <c r="B29" s="204"/>
      <c r="C29" s="204"/>
      <c r="D29" s="204"/>
      <c r="E29" s="204"/>
      <c r="F29" s="204"/>
      <c r="G29" s="204"/>
      <c r="H29" s="204"/>
      <c r="I29" s="204"/>
      <c r="J29" s="204"/>
      <c r="K29" s="204"/>
    </row>
    <row r="30" spans="2:11" hidden="1" x14ac:dyDescent="0.2">
      <c r="B30" s="356"/>
      <c r="C30" s="356"/>
      <c r="D30" s="356"/>
      <c r="E30" s="356"/>
      <c r="F30" s="356"/>
      <c r="G30" s="356"/>
      <c r="H30" s="356"/>
      <c r="I30" s="356"/>
      <c r="J30" s="356"/>
      <c r="K30" s="356"/>
    </row>
    <row r="31" spans="2:11" hidden="1" x14ac:dyDescent="0.2">
      <c r="B31" s="356"/>
      <c r="C31" s="356"/>
      <c r="D31" s="356"/>
      <c r="E31" s="356"/>
      <c r="F31" s="356"/>
      <c r="G31" s="356"/>
      <c r="H31" s="356"/>
      <c r="I31" s="356"/>
      <c r="J31" s="356"/>
      <c r="K31" s="356"/>
    </row>
    <row r="32" spans="2:11" s="142" customFormat="1" ht="13.5" hidden="1" thickBot="1" x14ac:dyDescent="0.25">
      <c r="B32" s="356"/>
      <c r="C32" s="356"/>
      <c r="D32" s="356"/>
      <c r="E32" s="356"/>
      <c r="F32" s="356"/>
      <c r="G32" s="356"/>
      <c r="H32" s="356"/>
      <c r="I32" s="356"/>
      <c r="J32" s="356"/>
      <c r="K32" s="356"/>
    </row>
    <row r="33" spans="1:256" s="143" customFormat="1" hidden="1" x14ac:dyDescent="0.2">
      <c r="A33" s="142"/>
      <c r="B33" s="356"/>
      <c r="C33" s="356"/>
      <c r="D33" s="356"/>
      <c r="E33" s="356"/>
      <c r="F33" s="356"/>
      <c r="G33" s="356"/>
      <c r="H33" s="356"/>
      <c r="I33" s="356"/>
      <c r="J33" s="356"/>
      <c r="K33" s="356"/>
      <c r="L33" s="142"/>
      <c r="M33" s="142"/>
      <c r="N33" s="142"/>
      <c r="O33" s="142"/>
      <c r="P33" s="142"/>
      <c r="Q33" s="142"/>
      <c r="R33" s="142"/>
      <c r="S33" s="142"/>
      <c r="T33" s="142"/>
      <c r="U33" s="142"/>
      <c r="V33" s="142"/>
      <c r="W33" s="142"/>
      <c r="X33" s="142"/>
      <c r="Y33" s="142"/>
      <c r="Z33" s="142"/>
      <c r="AA33" s="142"/>
      <c r="AB33" s="142"/>
      <c r="AC33" s="142"/>
      <c r="AD33" s="142"/>
      <c r="AE33" s="142"/>
      <c r="AF33" s="142"/>
      <c r="AG33" s="142"/>
      <c r="AH33" s="142"/>
      <c r="AI33" s="142"/>
      <c r="AJ33" s="142"/>
      <c r="AK33" s="142"/>
      <c r="AL33" s="142"/>
      <c r="AM33" s="142"/>
      <c r="AN33" s="142"/>
      <c r="AO33" s="142"/>
      <c r="AP33" s="142"/>
      <c r="AQ33" s="142"/>
      <c r="AR33" s="142"/>
      <c r="AS33" s="142"/>
      <c r="AT33" s="142"/>
      <c r="AU33" s="142"/>
      <c r="AV33" s="142"/>
      <c r="AW33" s="142"/>
      <c r="AX33" s="142"/>
      <c r="AY33" s="142"/>
      <c r="AZ33" s="142"/>
      <c r="BA33" s="142"/>
      <c r="BB33" s="142"/>
      <c r="BC33" s="142"/>
      <c r="BD33" s="142"/>
      <c r="BE33" s="142"/>
      <c r="BF33" s="142"/>
      <c r="BG33" s="142"/>
      <c r="BH33" s="142"/>
      <c r="BI33" s="142"/>
      <c r="BJ33" s="142"/>
      <c r="BK33" s="142"/>
      <c r="BL33" s="142"/>
      <c r="BM33" s="142"/>
      <c r="BN33" s="142"/>
      <c r="BO33" s="142"/>
      <c r="BP33" s="142"/>
      <c r="BQ33" s="142"/>
      <c r="BR33" s="142"/>
      <c r="BS33" s="142"/>
      <c r="BT33" s="142"/>
      <c r="BU33" s="142"/>
      <c r="BV33" s="142"/>
      <c r="BW33" s="142"/>
      <c r="BX33" s="142"/>
      <c r="BY33" s="142"/>
      <c r="BZ33" s="142"/>
      <c r="CA33" s="142"/>
      <c r="CB33" s="142"/>
      <c r="CC33" s="142"/>
      <c r="CD33" s="142"/>
      <c r="CE33" s="142"/>
      <c r="CF33" s="142"/>
      <c r="CG33" s="142"/>
      <c r="CH33" s="142"/>
      <c r="CI33" s="142"/>
      <c r="CJ33" s="142"/>
      <c r="CK33" s="142"/>
      <c r="CL33" s="142"/>
      <c r="CM33" s="142"/>
      <c r="CN33" s="142"/>
      <c r="CO33" s="142"/>
      <c r="CP33" s="142"/>
      <c r="CQ33" s="142"/>
      <c r="CR33" s="142"/>
      <c r="CS33" s="142"/>
      <c r="CT33" s="142"/>
      <c r="CU33" s="142"/>
      <c r="CV33" s="142"/>
      <c r="CW33" s="142"/>
      <c r="CX33" s="142"/>
      <c r="CY33" s="142"/>
      <c r="CZ33" s="142"/>
      <c r="DA33" s="142"/>
      <c r="DB33" s="142"/>
      <c r="DC33" s="142"/>
      <c r="DD33" s="142"/>
      <c r="DE33" s="142"/>
      <c r="DF33" s="142"/>
      <c r="DG33" s="142"/>
      <c r="DH33" s="142"/>
      <c r="DI33" s="142"/>
      <c r="DJ33" s="142"/>
      <c r="DK33" s="142"/>
      <c r="DL33" s="142"/>
      <c r="DM33" s="142"/>
      <c r="DN33" s="142"/>
      <c r="DO33" s="142"/>
      <c r="DP33" s="142"/>
      <c r="DQ33" s="142"/>
      <c r="DR33" s="142"/>
      <c r="DS33" s="142"/>
      <c r="DT33" s="142"/>
      <c r="DU33" s="142"/>
      <c r="DV33" s="142"/>
      <c r="DW33" s="142"/>
      <c r="DX33" s="142"/>
      <c r="DY33" s="142"/>
      <c r="DZ33" s="142"/>
      <c r="EA33" s="142"/>
      <c r="EB33" s="142"/>
      <c r="EC33" s="142"/>
      <c r="ED33" s="142"/>
      <c r="EE33" s="142"/>
      <c r="EF33" s="142"/>
      <c r="EG33" s="142"/>
      <c r="EH33" s="142"/>
      <c r="EI33" s="142"/>
      <c r="EJ33" s="142"/>
      <c r="EK33" s="142"/>
      <c r="EL33" s="142"/>
      <c r="EM33" s="142"/>
      <c r="EN33" s="142"/>
      <c r="EO33" s="142"/>
      <c r="EP33" s="142"/>
      <c r="EQ33" s="142"/>
      <c r="ER33" s="142"/>
      <c r="ES33" s="142"/>
      <c r="ET33" s="142"/>
      <c r="EU33" s="142"/>
      <c r="EV33" s="142"/>
      <c r="EW33" s="142"/>
      <c r="EX33" s="142"/>
      <c r="EY33" s="142"/>
      <c r="EZ33" s="142"/>
      <c r="FA33" s="142"/>
      <c r="FB33" s="142"/>
      <c r="FC33" s="142"/>
      <c r="FD33" s="142"/>
      <c r="FE33" s="142"/>
      <c r="FF33" s="142"/>
      <c r="FG33" s="142"/>
      <c r="FH33" s="142"/>
      <c r="FI33" s="142"/>
      <c r="FJ33" s="142"/>
      <c r="FK33" s="142"/>
      <c r="FL33" s="142"/>
      <c r="FM33" s="142"/>
      <c r="FN33" s="142"/>
      <c r="FO33" s="142"/>
      <c r="FP33" s="142"/>
      <c r="FQ33" s="142"/>
      <c r="FR33" s="142"/>
      <c r="FS33" s="142"/>
      <c r="FT33" s="142"/>
      <c r="FU33" s="142"/>
      <c r="FV33" s="142"/>
      <c r="FW33" s="142"/>
      <c r="FX33" s="142"/>
      <c r="FY33" s="142"/>
      <c r="FZ33" s="142"/>
      <c r="GA33" s="142"/>
      <c r="GB33" s="142"/>
      <c r="GC33" s="142"/>
      <c r="GD33" s="142"/>
      <c r="GE33" s="142"/>
      <c r="GF33" s="142"/>
      <c r="GG33" s="142"/>
      <c r="GH33" s="142"/>
      <c r="GI33" s="142"/>
      <c r="GJ33" s="142"/>
      <c r="GK33" s="142"/>
      <c r="GL33" s="142"/>
      <c r="GM33" s="142"/>
      <c r="GN33" s="142"/>
      <c r="GO33" s="142"/>
      <c r="GP33" s="142"/>
      <c r="GQ33" s="142"/>
      <c r="GR33" s="142"/>
      <c r="GS33" s="142"/>
      <c r="GT33" s="142"/>
      <c r="GU33" s="142"/>
      <c r="GV33" s="142"/>
      <c r="GW33" s="142"/>
      <c r="GX33" s="142"/>
      <c r="GY33" s="142"/>
      <c r="GZ33" s="142"/>
      <c r="HA33" s="142"/>
      <c r="HB33" s="142"/>
      <c r="HC33" s="142"/>
      <c r="HD33" s="142"/>
      <c r="HE33" s="142"/>
      <c r="HF33" s="142"/>
      <c r="HG33" s="142"/>
      <c r="HH33" s="142"/>
      <c r="HI33" s="142"/>
      <c r="HJ33" s="142"/>
      <c r="HK33" s="142"/>
      <c r="HL33" s="142"/>
      <c r="HM33" s="142"/>
      <c r="HN33" s="142"/>
      <c r="HO33" s="142"/>
      <c r="HP33" s="142"/>
      <c r="HQ33" s="142"/>
      <c r="HR33" s="142"/>
      <c r="HS33" s="142"/>
      <c r="HT33" s="142"/>
      <c r="HU33" s="142"/>
      <c r="HV33" s="142"/>
      <c r="HW33" s="142"/>
      <c r="HX33" s="142"/>
      <c r="HY33" s="142"/>
      <c r="HZ33" s="142"/>
      <c r="IA33" s="142"/>
      <c r="IB33" s="142"/>
      <c r="IC33" s="142"/>
      <c r="ID33" s="142"/>
      <c r="IE33" s="142"/>
      <c r="IF33" s="142"/>
      <c r="IG33" s="142"/>
      <c r="IH33" s="142"/>
      <c r="II33" s="142"/>
      <c r="IJ33" s="142"/>
      <c r="IK33" s="142"/>
      <c r="IL33" s="142"/>
      <c r="IM33" s="142"/>
      <c r="IN33" s="142"/>
      <c r="IO33" s="142"/>
      <c r="IP33" s="142"/>
      <c r="IQ33" s="142"/>
      <c r="IR33" s="142"/>
      <c r="IS33" s="142"/>
      <c r="IT33" s="142"/>
      <c r="IU33" s="142"/>
      <c r="IV33" s="142"/>
    </row>
    <row r="34" spans="1:256" s="142" customFormat="1" hidden="1" x14ac:dyDescent="0.2">
      <c r="B34" s="356"/>
      <c r="C34" s="356"/>
      <c r="D34" s="356"/>
      <c r="E34" s="356"/>
      <c r="F34" s="356"/>
      <c r="G34" s="356"/>
      <c r="H34" s="356"/>
      <c r="I34" s="356"/>
      <c r="J34" s="356"/>
      <c r="K34" s="356"/>
    </row>
    <row r="35" spans="1:256" s="142" customFormat="1" hidden="1" x14ac:dyDescent="0.2">
      <c r="B35" s="356"/>
      <c r="C35" s="356"/>
      <c r="D35" s="356"/>
      <c r="E35" s="356"/>
      <c r="F35" s="356"/>
      <c r="G35" s="356"/>
      <c r="H35" s="356"/>
      <c r="I35" s="356"/>
      <c r="J35" s="356"/>
      <c r="K35" s="356"/>
    </row>
    <row r="36" spans="1:256" s="142" customFormat="1" hidden="1" x14ac:dyDescent="0.2">
      <c r="B36" s="356"/>
      <c r="C36" s="356"/>
      <c r="D36" s="356"/>
      <c r="E36" s="356"/>
      <c r="F36" s="356"/>
      <c r="G36" s="356"/>
      <c r="H36" s="356"/>
      <c r="I36" s="356"/>
      <c r="J36" s="356"/>
      <c r="K36" s="356"/>
    </row>
    <row r="37" spans="1:256" hidden="1" x14ac:dyDescent="0.2"/>
    <row r="38" spans="1:256" hidden="1" x14ac:dyDescent="0.2"/>
    <row r="39" spans="1:256" hidden="1" x14ac:dyDescent="0.2"/>
    <row r="40" spans="1:256" hidden="1" x14ac:dyDescent="0.2"/>
    <row r="41" spans="1:256" hidden="1" x14ac:dyDescent="0.2"/>
    <row r="42" spans="1:256" hidden="1" x14ac:dyDescent="0.2"/>
    <row r="43" spans="1:256" hidden="1" x14ac:dyDescent="0.2"/>
    <row r="44" spans="1:256" hidden="1" x14ac:dyDescent="0.2"/>
    <row r="45" spans="1:256" hidden="1" x14ac:dyDescent="0.2"/>
    <row r="46" spans="1:256" hidden="1" x14ac:dyDescent="0.2"/>
    <row r="47" spans="1:256" hidden="1" x14ac:dyDescent="0.2"/>
    <row r="48" spans="1:256" hidden="1" x14ac:dyDescent="0.2"/>
    <row r="49" hidden="1" x14ac:dyDescent="0.2"/>
    <row r="50" hidden="1" x14ac:dyDescent="0.2"/>
    <row r="51" hidden="1" x14ac:dyDescent="0.2"/>
    <row r="52" hidden="1" x14ac:dyDescent="0.2"/>
    <row r="53" hidden="1" x14ac:dyDescent="0.2"/>
    <row r="54" hidden="1" x14ac:dyDescent="0.2"/>
    <row r="55" hidden="1" x14ac:dyDescent="0.2"/>
    <row r="56" hidden="1" x14ac:dyDescent="0.2"/>
    <row r="57" hidden="1" x14ac:dyDescent="0.2"/>
    <row r="58" hidden="1" x14ac:dyDescent="0.2"/>
    <row r="59" hidden="1" x14ac:dyDescent="0.2"/>
    <row r="60" hidden="1" x14ac:dyDescent="0.2"/>
    <row r="61" hidden="1" x14ac:dyDescent="0.2"/>
    <row r="62" hidden="1" x14ac:dyDescent="0.2"/>
    <row r="63" hidden="1" x14ac:dyDescent="0.2"/>
    <row r="64" s="127" customFormat="1" hidden="1" x14ac:dyDescent="0.2"/>
    <row r="65" s="127" customFormat="1" hidden="1" x14ac:dyDescent="0.2"/>
    <row r="66" s="127" customFormat="1" hidden="1" x14ac:dyDescent="0.2"/>
    <row r="67" s="127" customFormat="1" hidden="1" x14ac:dyDescent="0.2"/>
    <row r="68" s="127" customFormat="1" hidden="1" x14ac:dyDescent="0.2"/>
  </sheetData>
  <sheetProtection password="BD53" sheet="1" objects="1" scenarios="1"/>
  <mergeCells count="26">
    <mergeCell ref="I22:K22"/>
    <mergeCell ref="B17:C21"/>
    <mergeCell ref="B14:K14"/>
    <mergeCell ref="B22:C22"/>
    <mergeCell ref="G4:H4"/>
    <mergeCell ref="B11:K11"/>
    <mergeCell ref="J15:K15"/>
    <mergeCell ref="B15:I15"/>
    <mergeCell ref="G8:K8"/>
    <mergeCell ref="G9:K9"/>
    <mergeCell ref="B10:K10"/>
    <mergeCell ref="B9:E9"/>
    <mergeCell ref="B8:E8"/>
    <mergeCell ref="B13:K13"/>
    <mergeCell ref="J6:K6"/>
    <mergeCell ref="J7:K7"/>
    <mergeCell ref="B2:K2"/>
    <mergeCell ref="B5:E5"/>
    <mergeCell ref="G5:H5"/>
    <mergeCell ref="J4:K4"/>
    <mergeCell ref="J5:K5"/>
    <mergeCell ref="B4:E4"/>
    <mergeCell ref="B6:E6"/>
    <mergeCell ref="B7:E7"/>
    <mergeCell ref="G6:H6"/>
    <mergeCell ref="G7:H7"/>
  </mergeCells>
  <phoneticPr fontId="0" type="noConversion"/>
  <dataValidations xWindow="1068" yWindow="590" count="3">
    <dataValidation type="textLength" operator="equal" allowBlank="1" showInputMessage="1" showErrorMessage="1" error="ANOTAR A 18 POSICIONES EL C.U.R.P. DEL EVALUADOR CON MAYUSCULAS" sqref="D27">
      <formula1>18</formula1>
    </dataValidation>
    <dataValidation type="textLength" operator="equal" allowBlank="1" showInputMessage="1" showErrorMessage="1" error="ANOTAR A 13 POSICIONES EL R.F.C. DEL EVALUADOR CON MAYUSCULAS" sqref="D24:D25">
      <formula1>13</formula1>
    </dataValidation>
    <dataValidation type="whole" allowBlank="1" showInputMessage="1" showErrorMessage="1" error="El rango es de 0 a 100" prompt="Anote la Calificación expresada en un rango de 0 - 100.0_x000a__x000a_" sqref="J15:K15">
      <formula1>0</formula1>
      <formula2>100</formula2>
    </dataValidation>
  </dataValidations>
  <printOptions horizontalCentered="1" verticalCentered="1"/>
  <pageMargins left="0.19685039370078741" right="0.15748031496062992" top="0.31496062992125984" bottom="0.15748031496062992" header="0.15748031496062992" footer="0"/>
  <pageSetup scale="84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pageSetUpPr fitToPage="1"/>
  </sheetPr>
  <dimension ref="A1:BJ69"/>
  <sheetViews>
    <sheetView showGridLines="0" zoomScale="80" zoomScaleNormal="80" zoomScaleSheetLayoutView="50" workbookViewId="0"/>
  </sheetViews>
  <sheetFormatPr baseColWidth="10" defaultColWidth="0" defaultRowHeight="12.75" zeroHeight="1" x14ac:dyDescent="0.2"/>
  <cols>
    <col min="1" max="1" width="1.7109375" customWidth="1"/>
    <col min="2" max="3" width="21.7109375" customWidth="1"/>
    <col min="4" max="4" width="13" customWidth="1"/>
    <col min="5" max="5" width="21.42578125" customWidth="1"/>
    <col min="6" max="6" width="21.5703125" customWidth="1"/>
    <col min="7" max="7" width="24.140625" customWidth="1"/>
    <col min="8" max="11" width="15.28515625" customWidth="1"/>
    <col min="12" max="12" width="1.7109375" customWidth="1"/>
    <col min="13" max="16384" width="13.28515625" hidden="1"/>
  </cols>
  <sheetData>
    <row r="1" spans="1:62" s="5" customFormat="1" ht="33.75" customHeight="1" x14ac:dyDescent="0.2">
      <c r="A1" s="101"/>
      <c r="B1" s="462" t="s">
        <v>213</v>
      </c>
      <c r="C1" s="639"/>
      <c r="D1" s="639"/>
      <c r="E1" s="639"/>
      <c r="F1" s="639"/>
      <c r="G1" s="639"/>
      <c r="H1" s="639"/>
      <c r="I1" s="639"/>
      <c r="J1" s="639"/>
      <c r="K1" s="640"/>
      <c r="L1" s="101"/>
    </row>
    <row r="2" spans="1:62" s="5" customFormat="1" ht="2.4500000000000002" customHeight="1" x14ac:dyDescent="0.25">
      <c r="A2" s="101"/>
      <c r="B2" s="279"/>
      <c r="C2" s="279"/>
      <c r="D2" s="279"/>
      <c r="E2" s="279"/>
      <c r="F2" s="279"/>
      <c r="G2" s="279"/>
      <c r="H2" s="279"/>
      <c r="I2" s="279"/>
      <c r="J2" s="279"/>
      <c r="K2" s="279"/>
      <c r="L2" s="104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  <c r="AF2" s="75"/>
      <c r="AG2" s="75"/>
      <c r="AH2" s="75"/>
      <c r="AI2" s="75"/>
      <c r="AJ2" s="75"/>
      <c r="AK2" s="75"/>
      <c r="AL2" s="75"/>
      <c r="AM2" s="75"/>
      <c r="AN2" s="75"/>
      <c r="AO2" s="75"/>
      <c r="AP2" s="75"/>
      <c r="AQ2" s="75"/>
      <c r="AR2" s="75"/>
      <c r="AS2" s="75"/>
      <c r="AT2" s="75"/>
      <c r="AU2" s="75"/>
      <c r="AV2" s="75"/>
      <c r="AW2" s="75"/>
      <c r="AX2" s="75"/>
      <c r="AY2" s="75"/>
      <c r="AZ2" s="75"/>
      <c r="BA2" s="75"/>
      <c r="BB2" s="75"/>
      <c r="BC2" s="75"/>
      <c r="BD2" s="75"/>
      <c r="BE2" s="75"/>
      <c r="BF2" s="75"/>
      <c r="BG2" s="75"/>
      <c r="BH2" s="75"/>
      <c r="BI2" s="75"/>
      <c r="BJ2" s="75"/>
    </row>
    <row r="3" spans="1:62" s="5" customFormat="1" ht="24" customHeight="1" x14ac:dyDescent="0.2">
      <c r="A3" s="101"/>
      <c r="B3" s="520">
        <f>'vcai-SUPERIOR'!B3</f>
        <v>0</v>
      </c>
      <c r="C3" s="521"/>
      <c r="D3" s="521"/>
      <c r="E3" s="521"/>
      <c r="F3" s="280"/>
      <c r="G3" s="522">
        <f>'vcai-SUPERIOR'!G3</f>
        <v>0</v>
      </c>
      <c r="H3" s="522"/>
      <c r="I3" s="281"/>
      <c r="J3" s="522">
        <f>'vcai-SUPERIOR'!J3</f>
        <v>0</v>
      </c>
      <c r="K3" s="523"/>
      <c r="L3" s="101"/>
    </row>
    <row r="4" spans="1:62" s="5" customFormat="1" ht="10.5" customHeight="1" x14ac:dyDescent="0.2">
      <c r="A4" s="101"/>
      <c r="B4" s="641" t="str">
        <f>'vcai-SUPERIOR'!B4</f>
        <v>NOMBRE DEL EVALUADO</v>
      </c>
      <c r="C4" s="642"/>
      <c r="D4" s="642"/>
      <c r="E4" s="642"/>
      <c r="F4" s="282"/>
      <c r="G4" s="604" t="str">
        <f>'vcai-SUPERIOR'!G4</f>
        <v>RFC</v>
      </c>
      <c r="H4" s="604"/>
      <c r="I4" s="282"/>
      <c r="J4" s="604" t="str">
        <f>'vcai-SUPERIOR'!J4</f>
        <v>CURP</v>
      </c>
      <c r="K4" s="608"/>
      <c r="L4" s="101"/>
    </row>
    <row r="5" spans="1:62" s="5" customFormat="1" ht="24" customHeight="1" x14ac:dyDescent="0.2">
      <c r="A5" s="101"/>
      <c r="B5" s="501">
        <f>'vcai-SUPERIOR'!B5</f>
        <v>0</v>
      </c>
      <c r="C5" s="502"/>
      <c r="D5" s="502"/>
      <c r="E5" s="502"/>
      <c r="F5" s="502"/>
      <c r="G5" s="502"/>
      <c r="H5" s="502"/>
      <c r="I5" s="283"/>
      <c r="J5" s="503">
        <f>'vcai-SUPERIOR'!J5</f>
        <v>0</v>
      </c>
      <c r="K5" s="504"/>
      <c r="L5" s="101"/>
    </row>
    <row r="6" spans="1:62" s="5" customFormat="1" ht="10.5" customHeight="1" x14ac:dyDescent="0.2">
      <c r="A6" s="101"/>
      <c r="B6" s="641" t="str">
        <f>'vcai-SUPERIOR'!B6</f>
        <v>DENOMINACIÓN DEL PUESTO</v>
      </c>
      <c r="C6" s="642"/>
      <c r="D6" s="642"/>
      <c r="E6" s="642"/>
      <c r="F6" s="642"/>
      <c r="G6" s="642"/>
      <c r="H6" s="642"/>
      <c r="I6" s="282"/>
      <c r="J6" s="604" t="str">
        <f>'vcai-SUPERIOR'!J6</f>
        <v>No.de RUSP</v>
      </c>
      <c r="K6" s="608"/>
      <c r="L6" s="101"/>
    </row>
    <row r="7" spans="1:62" s="5" customFormat="1" ht="24" customHeight="1" x14ac:dyDescent="0.2">
      <c r="A7" s="101"/>
      <c r="B7" s="501">
        <f>'vcai-SUPERIOR'!B7</f>
        <v>0</v>
      </c>
      <c r="C7" s="502"/>
      <c r="D7" s="502"/>
      <c r="E7" s="502"/>
      <c r="F7" s="283"/>
      <c r="G7" s="502">
        <f>'vcai-SUPERIOR'!G7</f>
        <v>0</v>
      </c>
      <c r="H7" s="502"/>
      <c r="I7" s="502"/>
      <c r="J7" s="502"/>
      <c r="K7" s="507"/>
      <c r="L7" s="101"/>
    </row>
    <row r="8" spans="1:62" s="5" customFormat="1" ht="10.5" customHeight="1" x14ac:dyDescent="0.2">
      <c r="A8" s="101"/>
      <c r="B8" s="603" t="str">
        <f>'vcai-SUPERIOR'!B8</f>
        <v>NOMBRE DE LA DEPENDENCIA U ÓRGANO ADMINISTRATIVO DESCONCENTRADO</v>
      </c>
      <c r="C8" s="604"/>
      <c r="D8" s="604"/>
      <c r="E8" s="604"/>
      <c r="F8" s="282"/>
      <c r="G8" s="604" t="str">
        <f>'vcai-SUPERIOR'!G8</f>
        <v>CLAVE Y NOMBRE DE LA UNIDAD RESPONSABLE</v>
      </c>
      <c r="H8" s="604"/>
      <c r="I8" s="604"/>
      <c r="J8" s="604"/>
      <c r="K8" s="608"/>
      <c r="L8" s="101"/>
    </row>
    <row r="9" spans="1:62" s="5" customFormat="1" ht="24" customHeight="1" x14ac:dyDescent="0.2">
      <c r="A9" s="101"/>
      <c r="B9" s="636">
        <f>'vcai-SUPERIOR'!B9</f>
        <v>0</v>
      </c>
      <c r="C9" s="637"/>
      <c r="D9" s="637"/>
      <c r="E9" s="637"/>
      <c r="F9" s="637"/>
      <c r="G9" s="637"/>
      <c r="H9" s="637"/>
      <c r="I9" s="637"/>
      <c r="J9" s="637"/>
      <c r="K9" s="638"/>
      <c r="L9" s="101"/>
    </row>
    <row r="10" spans="1:62" s="5" customFormat="1" ht="10.5" customHeight="1" x14ac:dyDescent="0.2">
      <c r="A10" s="101"/>
      <c r="B10" s="611" t="str">
        <f>'vcai-SUPERIOR'!B10</f>
        <v>LUGAR y FECHA DE LA APLICACIÓN:</v>
      </c>
      <c r="C10" s="612"/>
      <c r="D10" s="612"/>
      <c r="E10" s="612"/>
      <c r="F10" s="612"/>
      <c r="G10" s="612"/>
      <c r="H10" s="612"/>
      <c r="I10" s="612"/>
      <c r="J10" s="612"/>
      <c r="K10" s="613"/>
      <c r="L10" s="101"/>
    </row>
    <row r="11" spans="1:62" s="5" customFormat="1" ht="2.4500000000000002" customHeight="1" x14ac:dyDescent="0.2">
      <c r="A11" s="101"/>
      <c r="B11" s="284"/>
      <c r="C11" s="284"/>
      <c r="D11" s="284"/>
      <c r="E11" s="284"/>
      <c r="F11" s="284"/>
      <c r="G11" s="284"/>
      <c r="H11" s="284"/>
      <c r="I11" s="284"/>
      <c r="J11" s="284"/>
      <c r="K11" s="284"/>
      <c r="L11" s="101"/>
    </row>
    <row r="12" spans="1:62" s="5" customFormat="1" ht="33.75" customHeight="1" x14ac:dyDescent="0.2">
      <c r="A12" s="101"/>
      <c r="B12" s="570" t="s">
        <v>65</v>
      </c>
      <c r="C12" s="571"/>
      <c r="D12" s="571"/>
      <c r="E12" s="571"/>
      <c r="F12" s="571"/>
      <c r="G12" s="571"/>
      <c r="H12" s="571"/>
      <c r="I12" s="571"/>
      <c r="J12" s="571"/>
      <c r="K12" s="572"/>
      <c r="L12" s="101"/>
    </row>
    <row r="13" spans="1:62" s="5" customFormat="1" ht="31.5" customHeight="1" x14ac:dyDescent="0.2">
      <c r="A13" s="101"/>
      <c r="B13" s="598" t="s">
        <v>246</v>
      </c>
      <c r="C13" s="599"/>
      <c r="D13" s="599"/>
      <c r="E13" s="599"/>
      <c r="F13" s="600"/>
      <c r="G13" s="214" t="s">
        <v>208</v>
      </c>
      <c r="H13" s="214" t="s">
        <v>231</v>
      </c>
      <c r="I13" s="214" t="s">
        <v>209</v>
      </c>
      <c r="J13" s="214" t="s">
        <v>210</v>
      </c>
      <c r="K13" s="214" t="s">
        <v>211</v>
      </c>
      <c r="L13" s="101"/>
    </row>
    <row r="14" spans="1:62" s="89" customFormat="1" ht="28.5" customHeight="1" x14ac:dyDescent="0.2">
      <c r="A14" s="144"/>
      <c r="B14" s="620" t="s">
        <v>128</v>
      </c>
      <c r="C14" s="621"/>
      <c r="D14" s="621"/>
      <c r="E14" s="621"/>
      <c r="F14" s="622"/>
      <c r="G14" s="3"/>
      <c r="H14" s="3"/>
      <c r="I14" s="3"/>
      <c r="J14" s="3"/>
      <c r="K14" s="3"/>
      <c r="L14" s="144"/>
    </row>
    <row r="15" spans="1:62" s="89" customFormat="1" ht="21" customHeight="1" x14ac:dyDescent="0.2">
      <c r="A15" s="144"/>
      <c r="B15" s="620" t="s">
        <v>129</v>
      </c>
      <c r="C15" s="621" t="s">
        <v>118</v>
      </c>
      <c r="D15" s="621" t="s">
        <v>118</v>
      </c>
      <c r="E15" s="621" t="s">
        <v>118</v>
      </c>
      <c r="F15" s="622" t="s">
        <v>118</v>
      </c>
      <c r="G15" s="3"/>
      <c r="H15" s="3"/>
      <c r="I15" s="3"/>
      <c r="J15" s="3"/>
      <c r="K15" s="3"/>
      <c r="L15" s="144"/>
    </row>
    <row r="16" spans="1:62" s="89" customFormat="1" ht="21" customHeight="1" x14ac:dyDescent="0.2">
      <c r="A16" s="144"/>
      <c r="B16" s="620" t="s">
        <v>130</v>
      </c>
      <c r="C16" s="621" t="s">
        <v>123</v>
      </c>
      <c r="D16" s="621" t="s">
        <v>123</v>
      </c>
      <c r="E16" s="621" t="s">
        <v>123</v>
      </c>
      <c r="F16" s="622" t="s">
        <v>123</v>
      </c>
      <c r="G16" s="3"/>
      <c r="H16" s="3"/>
      <c r="I16" s="3"/>
      <c r="J16" s="3"/>
      <c r="K16" s="3"/>
      <c r="L16" s="144"/>
    </row>
    <row r="17" spans="1:16" s="5" customFormat="1" ht="43.5" customHeight="1" x14ac:dyDescent="0.2">
      <c r="A17" s="101"/>
      <c r="B17" s="570" t="s">
        <v>179</v>
      </c>
      <c r="C17" s="571"/>
      <c r="D17" s="571"/>
      <c r="E17" s="571"/>
      <c r="F17" s="571"/>
      <c r="G17" s="571"/>
      <c r="H17" s="571"/>
      <c r="I17" s="571"/>
      <c r="J17" s="571"/>
      <c r="K17" s="572"/>
      <c r="L17" s="101"/>
    </row>
    <row r="18" spans="1:16" s="5" customFormat="1" ht="26.25" customHeight="1" x14ac:dyDescent="0.2">
      <c r="A18" s="101"/>
      <c r="B18" s="573" t="s">
        <v>246</v>
      </c>
      <c r="C18" s="574"/>
      <c r="D18" s="574"/>
      <c r="E18" s="574"/>
      <c r="F18" s="575"/>
      <c r="G18" s="214" t="s">
        <v>208</v>
      </c>
      <c r="H18" s="214" t="s">
        <v>231</v>
      </c>
      <c r="I18" s="214" t="s">
        <v>209</v>
      </c>
      <c r="J18" s="214" t="s">
        <v>210</v>
      </c>
      <c r="K18" s="214" t="s">
        <v>211</v>
      </c>
      <c r="L18" s="101"/>
    </row>
    <row r="19" spans="1:16" s="89" customFormat="1" ht="21" customHeight="1" x14ac:dyDescent="0.2">
      <c r="A19" s="144"/>
      <c r="B19" s="620" t="s">
        <v>131</v>
      </c>
      <c r="C19" s="621" t="s">
        <v>114</v>
      </c>
      <c r="D19" s="621" t="s">
        <v>114</v>
      </c>
      <c r="E19" s="621" t="s">
        <v>114</v>
      </c>
      <c r="F19" s="622" t="s">
        <v>114</v>
      </c>
      <c r="G19" s="3"/>
      <c r="H19" s="3"/>
      <c r="I19" s="3"/>
      <c r="J19" s="3"/>
      <c r="K19" s="3"/>
      <c r="L19" s="144"/>
    </row>
    <row r="20" spans="1:16" s="89" customFormat="1" ht="21" customHeight="1" x14ac:dyDescent="0.2">
      <c r="A20" s="144"/>
      <c r="B20" s="620" t="s">
        <v>132</v>
      </c>
      <c r="C20" s="621" t="s">
        <v>119</v>
      </c>
      <c r="D20" s="621" t="s">
        <v>119</v>
      </c>
      <c r="E20" s="621" t="s">
        <v>119</v>
      </c>
      <c r="F20" s="622" t="s">
        <v>119</v>
      </c>
      <c r="G20" s="3"/>
      <c r="H20" s="3"/>
      <c r="I20" s="3"/>
      <c r="J20" s="3"/>
      <c r="K20" s="3"/>
      <c r="L20" s="144"/>
    </row>
    <row r="21" spans="1:16" s="5" customFormat="1" ht="43.5" customHeight="1" x14ac:dyDescent="0.2">
      <c r="A21" s="101"/>
      <c r="B21" s="570" t="s">
        <v>112</v>
      </c>
      <c r="C21" s="571"/>
      <c r="D21" s="571"/>
      <c r="E21" s="571"/>
      <c r="F21" s="571"/>
      <c r="G21" s="571"/>
      <c r="H21" s="571"/>
      <c r="I21" s="571"/>
      <c r="J21" s="571"/>
      <c r="K21" s="572"/>
      <c r="L21" s="101"/>
    </row>
    <row r="22" spans="1:16" s="5" customFormat="1" ht="26.25" customHeight="1" x14ac:dyDescent="0.2">
      <c r="A22" s="101"/>
      <c r="B22" s="573" t="s">
        <v>246</v>
      </c>
      <c r="C22" s="574"/>
      <c r="D22" s="574"/>
      <c r="E22" s="574"/>
      <c r="F22" s="575"/>
      <c r="G22" s="214" t="s">
        <v>208</v>
      </c>
      <c r="H22" s="214" t="s">
        <v>231</v>
      </c>
      <c r="I22" s="214" t="s">
        <v>209</v>
      </c>
      <c r="J22" s="214" t="s">
        <v>210</v>
      </c>
      <c r="K22" s="214" t="s">
        <v>211</v>
      </c>
      <c r="L22" s="101"/>
    </row>
    <row r="23" spans="1:16" s="89" customFormat="1" ht="27.75" customHeight="1" x14ac:dyDescent="0.2">
      <c r="A23" s="144"/>
      <c r="B23" s="620" t="s">
        <v>133</v>
      </c>
      <c r="C23" s="621" t="s">
        <v>115</v>
      </c>
      <c r="D23" s="621" t="s">
        <v>115</v>
      </c>
      <c r="E23" s="621" t="s">
        <v>115</v>
      </c>
      <c r="F23" s="622" t="s">
        <v>115</v>
      </c>
      <c r="G23" s="3"/>
      <c r="H23" s="3"/>
      <c r="I23" s="3"/>
      <c r="J23" s="3"/>
      <c r="K23" s="3"/>
      <c r="L23" s="144"/>
    </row>
    <row r="24" spans="1:16" s="89" customFormat="1" ht="21" customHeight="1" x14ac:dyDescent="0.2">
      <c r="A24" s="144"/>
      <c r="B24" s="620" t="s">
        <v>134</v>
      </c>
      <c r="C24" s="621" t="s">
        <v>120</v>
      </c>
      <c r="D24" s="621" t="s">
        <v>120</v>
      </c>
      <c r="E24" s="621" t="s">
        <v>120</v>
      </c>
      <c r="F24" s="622" t="s">
        <v>120</v>
      </c>
      <c r="G24" s="3"/>
      <c r="H24" s="3"/>
      <c r="I24" s="3"/>
      <c r="J24" s="3"/>
      <c r="K24" s="3"/>
      <c r="L24" s="144"/>
    </row>
    <row r="25" spans="1:16" s="89" customFormat="1" ht="21" customHeight="1" x14ac:dyDescent="0.2">
      <c r="A25" s="144"/>
      <c r="B25" s="620" t="s">
        <v>135</v>
      </c>
      <c r="C25" s="621" t="s">
        <v>124</v>
      </c>
      <c r="D25" s="621" t="s">
        <v>124</v>
      </c>
      <c r="E25" s="621" t="s">
        <v>124</v>
      </c>
      <c r="F25" s="622" t="s">
        <v>124</v>
      </c>
      <c r="G25" s="3"/>
      <c r="H25" s="3"/>
      <c r="I25" s="3"/>
      <c r="J25" s="3"/>
      <c r="K25" s="3"/>
      <c r="L25" s="144"/>
    </row>
    <row r="26" spans="1:16" s="5" customFormat="1" ht="42.75" customHeight="1" x14ac:dyDescent="0.2">
      <c r="A26" s="101"/>
      <c r="B26" s="570" t="s">
        <v>66</v>
      </c>
      <c r="C26" s="571"/>
      <c r="D26" s="571"/>
      <c r="E26" s="571"/>
      <c r="F26" s="571"/>
      <c r="G26" s="571"/>
      <c r="H26" s="571"/>
      <c r="I26" s="571"/>
      <c r="J26" s="571"/>
      <c r="K26" s="572"/>
      <c r="L26" s="101"/>
    </row>
    <row r="27" spans="1:16" s="5" customFormat="1" ht="26.25" customHeight="1" x14ac:dyDescent="0.2">
      <c r="A27" s="101"/>
      <c r="B27" s="573" t="s">
        <v>246</v>
      </c>
      <c r="C27" s="574"/>
      <c r="D27" s="574"/>
      <c r="E27" s="574"/>
      <c r="F27" s="575"/>
      <c r="G27" s="214" t="s">
        <v>208</v>
      </c>
      <c r="H27" s="214" t="s">
        <v>231</v>
      </c>
      <c r="I27" s="214" t="s">
        <v>209</v>
      </c>
      <c r="J27" s="214" t="s">
        <v>210</v>
      </c>
      <c r="K27" s="214" t="s">
        <v>211</v>
      </c>
      <c r="L27" s="101"/>
    </row>
    <row r="28" spans="1:16" s="90" customFormat="1" ht="21" customHeight="1" x14ac:dyDescent="0.2">
      <c r="A28" s="145"/>
      <c r="B28" s="620" t="s">
        <v>136</v>
      </c>
      <c r="C28" s="621" t="s">
        <v>116</v>
      </c>
      <c r="D28" s="621" t="s">
        <v>116</v>
      </c>
      <c r="E28" s="621" t="s">
        <v>116</v>
      </c>
      <c r="F28" s="622" t="s">
        <v>116</v>
      </c>
      <c r="G28" s="3"/>
      <c r="H28" s="3"/>
      <c r="I28" s="3"/>
      <c r="J28" s="3"/>
      <c r="K28" s="3"/>
      <c r="L28" s="145"/>
    </row>
    <row r="29" spans="1:16" s="90" customFormat="1" ht="21" customHeight="1" x14ac:dyDescent="0.2">
      <c r="A29" s="145"/>
      <c r="B29" s="620" t="s">
        <v>137</v>
      </c>
      <c r="C29" s="621" t="s">
        <v>121</v>
      </c>
      <c r="D29" s="621" t="s">
        <v>121</v>
      </c>
      <c r="E29" s="621" t="s">
        <v>121</v>
      </c>
      <c r="F29" s="622" t="s">
        <v>121</v>
      </c>
      <c r="G29" s="3"/>
      <c r="H29" s="3"/>
      <c r="I29" s="3"/>
      <c r="J29" s="3"/>
      <c r="K29" s="3"/>
      <c r="L29" s="145"/>
    </row>
    <row r="30" spans="1:16" s="90" customFormat="1" ht="26.25" customHeight="1" x14ac:dyDescent="0.2">
      <c r="A30" s="145"/>
      <c r="B30" s="623" t="s">
        <v>138</v>
      </c>
      <c r="C30" s="624" t="s">
        <v>125</v>
      </c>
      <c r="D30" s="624" t="s">
        <v>125</v>
      </c>
      <c r="E30" s="624" t="s">
        <v>125</v>
      </c>
      <c r="F30" s="625" t="s">
        <v>125</v>
      </c>
      <c r="G30" s="3"/>
      <c r="H30" s="3"/>
      <c r="I30" s="3"/>
      <c r="J30" s="3"/>
      <c r="K30" s="3"/>
      <c r="L30" s="145"/>
    </row>
    <row r="31" spans="1:16" s="90" customFormat="1" ht="25.5" customHeight="1" x14ac:dyDescent="0.2">
      <c r="A31" s="145"/>
      <c r="B31" s="623" t="s">
        <v>139</v>
      </c>
      <c r="C31" s="624" t="s">
        <v>127</v>
      </c>
      <c r="D31" s="624" t="s">
        <v>127</v>
      </c>
      <c r="E31" s="624" t="s">
        <v>127</v>
      </c>
      <c r="F31" s="625" t="s">
        <v>127</v>
      </c>
      <c r="G31" s="3"/>
      <c r="H31" s="3"/>
      <c r="I31" s="3"/>
      <c r="J31" s="3"/>
      <c r="K31" s="3"/>
      <c r="L31" s="145"/>
    </row>
    <row r="32" spans="1:16" s="5" customFormat="1" ht="41.25" customHeight="1" x14ac:dyDescent="0.2">
      <c r="A32" s="101"/>
      <c r="B32" s="570" t="s">
        <v>67</v>
      </c>
      <c r="C32" s="571"/>
      <c r="D32" s="571"/>
      <c r="E32" s="571"/>
      <c r="F32" s="571"/>
      <c r="G32" s="571"/>
      <c r="H32" s="571"/>
      <c r="I32" s="571"/>
      <c r="J32" s="571"/>
      <c r="K32" s="572"/>
      <c r="L32" s="106"/>
      <c r="M32" s="7"/>
      <c r="N32" s="7"/>
      <c r="O32" s="7"/>
      <c r="P32" s="7"/>
    </row>
    <row r="33" spans="1:12" s="5" customFormat="1" ht="26.25" customHeight="1" x14ac:dyDescent="0.2">
      <c r="A33" s="101"/>
      <c r="B33" s="573" t="s">
        <v>246</v>
      </c>
      <c r="C33" s="574"/>
      <c r="D33" s="574"/>
      <c r="E33" s="574"/>
      <c r="F33" s="575"/>
      <c r="G33" s="214" t="s">
        <v>208</v>
      </c>
      <c r="H33" s="214" t="s">
        <v>231</v>
      </c>
      <c r="I33" s="214" t="s">
        <v>209</v>
      </c>
      <c r="J33" s="214" t="s">
        <v>210</v>
      </c>
      <c r="K33" s="214" t="s">
        <v>211</v>
      </c>
      <c r="L33" s="101"/>
    </row>
    <row r="34" spans="1:12" s="89" customFormat="1" ht="21" customHeight="1" x14ac:dyDescent="0.2">
      <c r="A34" s="144"/>
      <c r="B34" s="620" t="s">
        <v>140</v>
      </c>
      <c r="C34" s="621" t="s">
        <v>113</v>
      </c>
      <c r="D34" s="621" t="s">
        <v>113</v>
      </c>
      <c r="E34" s="621" t="s">
        <v>113</v>
      </c>
      <c r="F34" s="622" t="s">
        <v>113</v>
      </c>
      <c r="G34" s="3"/>
      <c r="H34" s="3"/>
      <c r="I34" s="3"/>
      <c r="J34" s="3"/>
      <c r="K34" s="3"/>
      <c r="L34" s="144"/>
    </row>
    <row r="35" spans="1:12" s="89" customFormat="1" ht="21" customHeight="1" x14ac:dyDescent="0.2">
      <c r="A35" s="144"/>
      <c r="B35" s="620" t="s">
        <v>141</v>
      </c>
      <c r="C35" s="621" t="s">
        <v>117</v>
      </c>
      <c r="D35" s="621" t="s">
        <v>117</v>
      </c>
      <c r="E35" s="621" t="s">
        <v>117</v>
      </c>
      <c r="F35" s="622" t="s">
        <v>117</v>
      </c>
      <c r="G35" s="3"/>
      <c r="H35" s="3"/>
      <c r="I35" s="3"/>
      <c r="J35" s="3"/>
      <c r="K35" s="3"/>
      <c r="L35" s="144"/>
    </row>
    <row r="36" spans="1:12" s="89" customFormat="1" ht="28.5" customHeight="1" x14ac:dyDescent="0.2">
      <c r="A36" s="144"/>
      <c r="B36" s="623" t="s">
        <v>142</v>
      </c>
      <c r="C36" s="624" t="s">
        <v>122</v>
      </c>
      <c r="D36" s="624" t="s">
        <v>122</v>
      </c>
      <c r="E36" s="624" t="s">
        <v>122</v>
      </c>
      <c r="F36" s="625" t="s">
        <v>122</v>
      </c>
      <c r="G36" s="3"/>
      <c r="H36" s="3"/>
      <c r="I36" s="3"/>
      <c r="J36" s="3"/>
      <c r="K36" s="3"/>
      <c r="L36" s="144"/>
    </row>
    <row r="37" spans="1:12" s="89" customFormat="1" ht="27.75" customHeight="1" x14ac:dyDescent="0.2">
      <c r="A37" s="144"/>
      <c r="B37" s="626" t="s">
        <v>143</v>
      </c>
      <c r="C37" s="627" t="s">
        <v>126</v>
      </c>
      <c r="D37" s="627" t="s">
        <v>126</v>
      </c>
      <c r="E37" s="627" t="s">
        <v>126</v>
      </c>
      <c r="F37" s="628" t="s">
        <v>126</v>
      </c>
      <c r="G37" s="3"/>
      <c r="H37" s="3"/>
      <c r="I37" s="3"/>
      <c r="J37" s="3"/>
      <c r="K37" s="3"/>
      <c r="L37" s="144"/>
    </row>
    <row r="38" spans="1:12" s="89" customFormat="1" ht="3" customHeight="1" x14ac:dyDescent="0.2">
      <c r="A38" s="144"/>
      <c r="B38" s="357"/>
      <c r="C38" s="358"/>
      <c r="D38" s="357"/>
      <c r="E38" s="357"/>
      <c r="F38" s="357"/>
      <c r="G38" s="153"/>
      <c r="H38" s="153"/>
      <c r="I38" s="159"/>
      <c r="J38" s="153"/>
      <c r="K38" s="359"/>
      <c r="L38" s="144"/>
    </row>
    <row r="39" spans="1:12" s="7" customFormat="1" ht="15.95" customHeight="1" x14ac:dyDescent="0.2">
      <c r="A39" s="146"/>
      <c r="B39" s="360" t="s">
        <v>46</v>
      </c>
      <c r="C39" s="285" t="str">
        <f>'tablas de calculo'!V4</f>
        <v>Verifica la evaluación</v>
      </c>
      <c r="D39" s="157"/>
      <c r="E39" s="101"/>
      <c r="F39" s="101"/>
      <c r="G39" s="101"/>
      <c r="H39" s="101"/>
      <c r="I39" s="101"/>
      <c r="J39" s="101"/>
      <c r="K39" s="101"/>
      <c r="L39" s="147"/>
    </row>
    <row r="40" spans="1:12" s="7" customFormat="1" ht="15.95" customHeight="1" x14ac:dyDescent="0.2">
      <c r="A40" s="146"/>
      <c r="B40" s="360" t="s">
        <v>1</v>
      </c>
      <c r="C40" s="285" t="str">
        <f>'tablas de calculo'!V7</f>
        <v>Verifica la evaluación</v>
      </c>
      <c r="D40" s="101"/>
      <c r="E40" s="629"/>
      <c r="F40" s="630"/>
      <c r="G40" s="631"/>
      <c r="H40" s="101"/>
      <c r="I40" s="101"/>
      <c r="J40" s="101"/>
      <c r="K40" s="101"/>
      <c r="L40" s="147"/>
    </row>
    <row r="41" spans="1:12" s="7" customFormat="1" ht="15.95" customHeight="1" x14ac:dyDescent="0.2">
      <c r="A41" s="146"/>
      <c r="B41" s="361" t="s">
        <v>2</v>
      </c>
      <c r="C41" s="285" t="str">
        <f>'tablas de calculo'!V11</f>
        <v>Verifica la evaluación</v>
      </c>
      <c r="D41" s="101"/>
      <c r="E41" s="632"/>
      <c r="F41" s="601"/>
      <c r="G41" s="633"/>
      <c r="H41" s="106"/>
      <c r="I41" s="101"/>
      <c r="J41" s="101"/>
      <c r="K41" s="101"/>
      <c r="L41" s="147"/>
    </row>
    <row r="42" spans="1:12" s="7" customFormat="1" ht="15.95" customHeight="1" x14ac:dyDescent="0.2">
      <c r="A42" s="146"/>
      <c r="B42" s="361" t="s">
        <v>4</v>
      </c>
      <c r="C42" s="285" t="str">
        <f>'tablas de calculo'!V16</f>
        <v>Verifica la evaluación</v>
      </c>
      <c r="D42" s="101"/>
      <c r="E42" s="632"/>
      <c r="F42" s="601"/>
      <c r="G42" s="633"/>
      <c r="H42" s="129"/>
      <c r="I42" s="101"/>
      <c r="J42" s="101"/>
      <c r="K42" s="101"/>
      <c r="L42" s="147"/>
    </row>
    <row r="43" spans="1:12" s="7" customFormat="1" ht="15.95" customHeight="1" thickBot="1" x14ac:dyDescent="0.25">
      <c r="A43" s="146"/>
      <c r="B43" s="361" t="s">
        <v>3</v>
      </c>
      <c r="C43" s="286" t="str">
        <f>'tablas de calculo'!V21</f>
        <v>Verifica la evaluación</v>
      </c>
      <c r="D43" s="101"/>
      <c r="E43" s="632"/>
      <c r="F43" s="601"/>
      <c r="G43" s="633"/>
      <c r="H43" s="101"/>
      <c r="I43" s="101"/>
      <c r="J43" s="101"/>
      <c r="K43" s="106"/>
      <c r="L43" s="147"/>
    </row>
    <row r="44" spans="1:12" s="7" customFormat="1" ht="27.75" customHeight="1" x14ac:dyDescent="0.2">
      <c r="A44" s="146"/>
      <c r="B44" s="202" t="s">
        <v>6</v>
      </c>
      <c r="C44" s="213">
        <f>'tablas de calculo'!V22</f>
        <v>0</v>
      </c>
      <c r="D44" s="101"/>
      <c r="E44" s="634"/>
      <c r="F44" s="602"/>
      <c r="G44" s="635"/>
      <c r="H44" s="197"/>
      <c r="I44" s="101"/>
      <c r="J44" s="101"/>
      <c r="K44" s="129"/>
      <c r="L44" s="147"/>
    </row>
    <row r="45" spans="1:12" s="7" customFormat="1" ht="33" customHeight="1" x14ac:dyDescent="0.2">
      <c r="A45" s="146"/>
      <c r="B45" s="202" t="s">
        <v>7</v>
      </c>
      <c r="C45" s="214" t="str">
        <f>'tablas de calculo'!V24</f>
        <v>Aplica la evaluación</v>
      </c>
      <c r="D45" s="101"/>
      <c r="E45" s="591" t="s">
        <v>228</v>
      </c>
      <c r="F45" s="591"/>
      <c r="G45" s="591"/>
      <c r="H45" s="101"/>
      <c r="I45" s="591" t="s">
        <v>31</v>
      </c>
      <c r="J45" s="591"/>
      <c r="K45" s="591"/>
      <c r="L45" s="147"/>
    </row>
    <row r="46" spans="1:12" s="7" customFormat="1" ht="21.75" customHeight="1" x14ac:dyDescent="0.2">
      <c r="A46" s="146"/>
      <c r="B46" s="362"/>
      <c r="C46" s="324"/>
      <c r="D46" s="101"/>
      <c r="E46" s="148"/>
      <c r="F46" s="101"/>
      <c r="G46" s="148"/>
      <c r="H46" s="101"/>
      <c r="I46" s="785">
        <f>'vcai-CAPACITACION'!G6</f>
        <v>2019</v>
      </c>
      <c r="J46" s="785"/>
      <c r="K46" s="101"/>
      <c r="L46" s="147"/>
    </row>
    <row r="47" spans="1:12" s="7" customFormat="1" ht="12" customHeight="1" x14ac:dyDescent="0.2">
      <c r="A47" s="146"/>
      <c r="B47" s="101"/>
      <c r="C47" s="101"/>
      <c r="D47" s="101"/>
      <c r="E47" s="137" t="s">
        <v>169</v>
      </c>
      <c r="F47" s="363"/>
      <c r="G47" s="137" t="s">
        <v>168</v>
      </c>
      <c r="H47" s="364"/>
      <c r="I47" s="782" t="str">
        <f>'vcai-CAPACITACION'!G7</f>
        <v>AÑO DE LA EVALUACIÓN</v>
      </c>
      <c r="J47" s="782"/>
      <c r="K47" s="106"/>
      <c r="L47" s="147"/>
    </row>
    <row r="48" spans="1:12" s="7" customFormat="1" ht="15" customHeight="1" x14ac:dyDescent="0.2">
      <c r="A48" s="147"/>
      <c r="B48" s="598" t="s">
        <v>59</v>
      </c>
      <c r="C48" s="599"/>
      <c r="D48" s="599"/>
      <c r="E48" s="599"/>
      <c r="F48" s="599"/>
      <c r="G48" s="599"/>
      <c r="H48" s="599"/>
      <c r="I48" s="599"/>
      <c r="J48" s="599"/>
      <c r="K48" s="600"/>
      <c r="L48" s="106"/>
    </row>
    <row r="49" spans="1:12" s="5" customFormat="1" ht="25.5" customHeight="1" x14ac:dyDescent="0.2">
      <c r="A49" s="101"/>
      <c r="B49" s="618"/>
      <c r="C49" s="619"/>
      <c r="D49" s="214" t="s">
        <v>109</v>
      </c>
      <c r="E49" s="595"/>
      <c r="F49" s="595"/>
      <c r="G49" s="595"/>
      <c r="H49" s="595"/>
      <c r="I49" s="595"/>
      <c r="J49" s="595"/>
      <c r="K49" s="596"/>
      <c r="L49" s="101"/>
    </row>
    <row r="50" spans="1:12" s="5" customFormat="1" ht="25.5" customHeight="1" x14ac:dyDescent="0.2">
      <c r="A50" s="101"/>
      <c r="B50" s="618"/>
      <c r="C50" s="619"/>
      <c r="D50" s="214" t="s">
        <v>109</v>
      </c>
      <c r="E50" s="595"/>
      <c r="F50" s="595"/>
      <c r="G50" s="595"/>
      <c r="H50" s="595"/>
      <c r="I50" s="595"/>
      <c r="J50" s="595"/>
      <c r="K50" s="596"/>
      <c r="L50" s="101"/>
    </row>
    <row r="51" spans="1:12" s="5" customFormat="1" ht="25.5" customHeight="1" x14ac:dyDescent="0.2">
      <c r="A51" s="101"/>
      <c r="B51" s="618"/>
      <c r="C51" s="619"/>
      <c r="D51" s="214" t="s">
        <v>109</v>
      </c>
      <c r="E51" s="595"/>
      <c r="F51" s="595"/>
      <c r="G51" s="595"/>
      <c r="H51" s="595"/>
      <c r="I51" s="595"/>
      <c r="J51" s="595"/>
      <c r="K51" s="596"/>
      <c r="L51" s="101"/>
    </row>
    <row r="52" spans="1:12" s="5" customFormat="1" ht="25.5" customHeight="1" x14ac:dyDescent="0.2">
      <c r="A52" s="101"/>
      <c r="B52" s="618"/>
      <c r="C52" s="619"/>
      <c r="D52" s="214" t="s">
        <v>109</v>
      </c>
      <c r="E52" s="595"/>
      <c r="F52" s="595"/>
      <c r="G52" s="595"/>
      <c r="H52" s="595"/>
      <c r="I52" s="595"/>
      <c r="J52" s="595"/>
      <c r="K52" s="596"/>
      <c r="L52" s="101"/>
    </row>
    <row r="53" spans="1:12" s="5" customFormat="1" ht="25.5" customHeight="1" x14ac:dyDescent="0.2">
      <c r="A53" s="101"/>
      <c r="B53" s="618"/>
      <c r="C53" s="619"/>
      <c r="D53" s="214" t="s">
        <v>109</v>
      </c>
      <c r="E53" s="595"/>
      <c r="F53" s="595"/>
      <c r="G53" s="595"/>
      <c r="H53" s="595"/>
      <c r="I53" s="595"/>
      <c r="J53" s="595"/>
      <c r="K53" s="596"/>
      <c r="L53" s="101"/>
    </row>
    <row r="54" spans="1:12" s="5" customFormat="1" ht="25.5" customHeight="1" x14ac:dyDescent="0.2">
      <c r="A54" s="101"/>
      <c r="B54" s="618"/>
      <c r="C54" s="619"/>
      <c r="D54" s="214" t="s">
        <v>109</v>
      </c>
      <c r="E54" s="595"/>
      <c r="F54" s="595"/>
      <c r="G54" s="595"/>
      <c r="H54" s="595"/>
      <c r="I54" s="595"/>
      <c r="J54" s="595"/>
      <c r="K54" s="596"/>
      <c r="L54" s="101"/>
    </row>
    <row r="55" spans="1:12" s="5" customFormat="1" ht="25.5" customHeight="1" x14ac:dyDescent="0.2">
      <c r="A55" s="101"/>
      <c r="B55" s="618"/>
      <c r="C55" s="619"/>
      <c r="D55" s="214" t="s">
        <v>109</v>
      </c>
      <c r="E55" s="595"/>
      <c r="F55" s="595"/>
      <c r="G55" s="595"/>
      <c r="H55" s="595"/>
      <c r="I55" s="595"/>
      <c r="J55" s="595"/>
      <c r="K55" s="596"/>
      <c r="L55" s="101"/>
    </row>
    <row r="56" spans="1:12" s="5" customFormat="1" ht="11.25" customHeight="1" x14ac:dyDescent="0.2">
      <c r="A56" s="101"/>
      <c r="B56" s="101"/>
      <c r="C56" s="101"/>
      <c r="D56" s="101"/>
      <c r="E56" s="101"/>
      <c r="F56" s="101"/>
      <c r="G56" s="101"/>
      <c r="H56" s="101"/>
      <c r="I56" s="101"/>
      <c r="J56" s="101"/>
      <c r="K56" s="101"/>
      <c r="L56" s="101"/>
    </row>
    <row r="57" spans="1:12" hidden="1" x14ac:dyDescent="0.2"/>
    <row r="58" spans="1:12" hidden="1" x14ac:dyDescent="0.2"/>
    <row r="59" spans="1:12" hidden="1" x14ac:dyDescent="0.2"/>
    <row r="60" spans="1:12" hidden="1" x14ac:dyDescent="0.2"/>
    <row r="61" spans="1:12" hidden="1" x14ac:dyDescent="0.2"/>
    <row r="62" spans="1:12" hidden="1" x14ac:dyDescent="0.2"/>
    <row r="63" spans="1:12" hidden="1" x14ac:dyDescent="0.2"/>
    <row r="64" spans="1:12" hidden="1" x14ac:dyDescent="0.2"/>
    <row r="65" hidden="1" x14ac:dyDescent="0.2"/>
    <row r="66" hidden="1" x14ac:dyDescent="0.2"/>
    <row r="67" hidden="1" x14ac:dyDescent="0.2"/>
    <row r="68" hidden="1" x14ac:dyDescent="0.2"/>
    <row r="69" hidden="1" x14ac:dyDescent="0.2"/>
  </sheetData>
  <sheetProtection password="BD53" sheet="1" objects="1" scenarios="1"/>
  <mergeCells count="63">
    <mergeCell ref="B1:K1"/>
    <mergeCell ref="B14:F14"/>
    <mergeCell ref="B12:K12"/>
    <mergeCell ref="G8:K8"/>
    <mergeCell ref="B3:E3"/>
    <mergeCell ref="B5:H5"/>
    <mergeCell ref="J5:K5"/>
    <mergeCell ref="G3:H3"/>
    <mergeCell ref="J3:K3"/>
    <mergeCell ref="B4:E4"/>
    <mergeCell ref="B6:H6"/>
    <mergeCell ref="J6:K6"/>
    <mergeCell ref="B7:E7"/>
    <mergeCell ref="G7:K7"/>
    <mergeCell ref="B10:K10"/>
    <mergeCell ref="B13:F13"/>
    <mergeCell ref="G4:H4"/>
    <mergeCell ref="J4:K4"/>
    <mergeCell ref="B8:E8"/>
    <mergeCell ref="B9:K9"/>
    <mergeCell ref="B29:F29"/>
    <mergeCell ref="B26:K26"/>
    <mergeCell ref="B16:F16"/>
    <mergeCell ref="B17:K17"/>
    <mergeCell ref="B21:K21"/>
    <mergeCell ref="B15:F15"/>
    <mergeCell ref="B18:F18"/>
    <mergeCell ref="B19:F19"/>
    <mergeCell ref="B20:F20"/>
    <mergeCell ref="B22:F22"/>
    <mergeCell ref="B27:F27"/>
    <mergeCell ref="B54:C54"/>
    <mergeCell ref="B55:C55"/>
    <mergeCell ref="E54:K54"/>
    <mergeCell ref="E55:K55"/>
    <mergeCell ref="B34:F34"/>
    <mergeCell ref="E49:K49"/>
    <mergeCell ref="E50:K50"/>
    <mergeCell ref="E40:G44"/>
    <mergeCell ref="E45:G45"/>
    <mergeCell ref="I45:K45"/>
    <mergeCell ref="E53:K53"/>
    <mergeCell ref="B50:C50"/>
    <mergeCell ref="E52:K52"/>
    <mergeCell ref="B53:C53"/>
    <mergeCell ref="B48:K48"/>
    <mergeCell ref="B52:C52"/>
    <mergeCell ref="B33:F33"/>
    <mergeCell ref="B51:C51"/>
    <mergeCell ref="E51:K51"/>
    <mergeCell ref="B32:K32"/>
    <mergeCell ref="B23:F23"/>
    <mergeCell ref="B49:C49"/>
    <mergeCell ref="B31:F31"/>
    <mergeCell ref="B37:F37"/>
    <mergeCell ref="B35:F35"/>
    <mergeCell ref="B36:F36"/>
    <mergeCell ref="B24:F24"/>
    <mergeCell ref="B25:F25"/>
    <mergeCell ref="B28:F28"/>
    <mergeCell ref="B30:F30"/>
    <mergeCell ref="I46:J46"/>
    <mergeCell ref="I47:J47"/>
  </mergeCells>
  <phoneticPr fontId="0" type="noConversion"/>
  <dataValidations count="11">
    <dataValidation type="textLength" operator="equal" allowBlank="1" showInputMessage="1" showErrorMessage="1" error="ANOTAR A 18 POSICIONES EL C.U.R.P. DEL EVALUADOR CON MAYUSCULAS" sqref="H44">
      <formula1>18</formula1>
    </dataValidation>
    <dataValidation type="custom" allowBlank="1" showInputMessage="1" showErrorMessage="1" error="Elije una sola opción en los parámetros de evaluación" sqref="G16:K16">
      <formula1>COUNTIF($G$16:$K$16,G16)=1</formula1>
    </dataValidation>
    <dataValidation type="custom" allowBlank="1" showInputMessage="1" showErrorMessage="1" error="Elije una sola opción en los parámetros de evaluación" sqref="G15:K15">
      <formula1>COUNTIF($G$15:$K$15,G15)=1</formula1>
    </dataValidation>
    <dataValidation type="custom" allowBlank="1" showInputMessage="1" showErrorMessage="1" error="Elije una sola opción en los parámetros de evaluación" sqref="G14:K14">
      <formula1>COUNTIF($G$14:$K$14,G14)=1</formula1>
    </dataValidation>
    <dataValidation type="custom" allowBlank="1" showInputMessage="1" showErrorMessage="1" error="Elije una sola opción en los parámetros de evaluación" sqref="G20:K20">
      <formula1>COUNTIF($G$20:$K$20,G20)=1</formula1>
    </dataValidation>
    <dataValidation type="custom" allowBlank="1" showInputMessage="1" showErrorMessage="1" error="Elije una sola opción en los parámetros de evaluación" sqref="G19:K19">
      <formula1>COUNTIF($G$19:$K$19,G19)=1</formula1>
    </dataValidation>
    <dataValidation type="custom" allowBlank="1" showInputMessage="1" showErrorMessage="1" error="Elije una sola opción en los parámetros de evaluación" sqref="G25:K25">
      <formula1>COUNTIF($G$25:$K$25,G25)=1</formula1>
    </dataValidation>
    <dataValidation type="custom" allowBlank="1" showInputMessage="1" showErrorMessage="1" error="Elije una sola opción en los parámetros de evaluación" sqref="G24:K24">
      <formula1>COUNTIF($G$24:$K$24,G24)=1</formula1>
    </dataValidation>
    <dataValidation type="custom" allowBlank="1" showInputMessage="1" showErrorMessage="1" error="Elije una sola opción en los parámetros de evaluación" sqref="G23:K23">
      <formula1>COUNTIF($G$23:$K$23,G23)=1</formula1>
    </dataValidation>
    <dataValidation type="custom" allowBlank="1" showInputMessage="1" showErrorMessage="1" error="Elije una sola opción en los parámetros de evaluación" sqref="G28:K31 G34:K37">
      <formula1>COUNTIF($G28:$K28,G28)=1</formula1>
    </dataValidation>
    <dataValidation type="list" errorStyle="information" allowBlank="1" showInputMessage="1" showErrorMessage="1" error="ES CORRECTO EL NOMBRE...?" prompt="DESCRIBA Y ESPECÍFIQUE,EN SU CASO, EL TIPO DE ACCIÓN CORRECTIVA O DE MEJORA DEL DESEMPEÑO QUE CONSIDERE NECESARIO O ADECUADO._x000a_ESTAS ACCIONES PUEDEN INCLUIR:" sqref="B49:C55">
      <formula1>"APRENDIZAJE DE HABILIDADES O CONOCIMIENTOS ESPECIFICOS,ASESORIA PERSONALIZADA,FACULTAMIENTO,SEGUIMIENTO ESPECIAL,OTROS: (ANOTE EL NOMBRE)"</formula1>
    </dataValidation>
  </dataValidations>
  <printOptions horizontalCentered="1"/>
  <pageMargins left="0" right="0" top="0" bottom="0" header="0" footer="0"/>
  <pageSetup scale="53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pageSetUpPr fitToPage="1"/>
  </sheetPr>
  <dimension ref="A1:BK159"/>
  <sheetViews>
    <sheetView showGridLines="0" zoomScale="80" zoomScaleNormal="80" zoomScaleSheetLayoutView="50" workbookViewId="0"/>
  </sheetViews>
  <sheetFormatPr baseColWidth="10" defaultColWidth="0" defaultRowHeight="12.75" zeroHeight="1" x14ac:dyDescent="0.2"/>
  <cols>
    <col min="1" max="1" width="1.7109375" style="5" customWidth="1"/>
    <col min="2" max="2" width="22.28515625" style="5" customWidth="1"/>
    <col min="3" max="3" width="19.7109375" style="101" customWidth="1"/>
    <col min="4" max="4" width="16.140625" style="101" customWidth="1"/>
    <col min="5" max="6" width="14.42578125" style="5" customWidth="1"/>
    <col min="7" max="7" width="17.5703125" style="5" customWidth="1"/>
    <col min="8" max="8" width="17.140625" style="101" customWidth="1"/>
    <col min="9" max="9" width="15.5703125" style="101" customWidth="1"/>
    <col min="10" max="10" width="16.5703125" style="101" customWidth="1"/>
    <col min="11" max="11" width="21.140625" style="101" customWidth="1"/>
    <col min="12" max="12" width="18" style="101" customWidth="1"/>
    <col min="13" max="13" width="10.42578125" style="101" bestFit="1" customWidth="1"/>
    <col min="14" max="14" width="1.7109375" style="5" customWidth="1"/>
    <col min="15" max="16384" width="0" style="5" hidden="1"/>
  </cols>
  <sheetData>
    <row r="1" spans="1:63" s="70" customFormat="1" ht="3" customHeight="1" x14ac:dyDescent="0.2">
      <c r="A1" s="114"/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30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  <c r="AF1" s="66"/>
      <c r="AG1" s="66"/>
      <c r="AH1" s="66"/>
      <c r="AI1" s="66"/>
      <c r="AJ1" s="66"/>
      <c r="AK1" s="66"/>
      <c r="AL1" s="66"/>
      <c r="AM1" s="66"/>
      <c r="AN1" s="66"/>
      <c r="AO1" s="66"/>
      <c r="AP1" s="66"/>
      <c r="AQ1" s="66"/>
      <c r="AR1" s="66"/>
      <c r="AS1" s="66"/>
      <c r="AT1" s="66"/>
      <c r="AU1" s="66"/>
      <c r="AV1" s="66"/>
      <c r="AW1" s="66"/>
      <c r="AX1" s="66"/>
      <c r="AY1" s="66"/>
      <c r="AZ1" s="66"/>
      <c r="BA1" s="66"/>
      <c r="BB1" s="66"/>
      <c r="BC1" s="66"/>
      <c r="BD1" s="66"/>
      <c r="BE1" s="66"/>
      <c r="BF1" s="66"/>
      <c r="BG1" s="66"/>
      <c r="BH1" s="66"/>
      <c r="BI1" s="66"/>
      <c r="BJ1" s="66"/>
      <c r="BK1" s="66"/>
    </row>
    <row r="2" spans="1:63" s="70" customFormat="1" ht="27.75" customHeight="1" x14ac:dyDescent="0.2">
      <c r="A2" s="114"/>
      <c r="B2" s="426" t="s">
        <v>251</v>
      </c>
      <c r="C2" s="427"/>
      <c r="D2" s="427"/>
      <c r="E2" s="427"/>
      <c r="F2" s="427"/>
      <c r="G2" s="427"/>
      <c r="H2" s="427"/>
      <c r="I2" s="427"/>
      <c r="J2" s="427"/>
      <c r="K2" s="427"/>
      <c r="L2" s="427"/>
      <c r="M2" s="428"/>
      <c r="N2" s="130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66"/>
      <c r="AL2" s="66"/>
      <c r="AM2" s="66"/>
      <c r="AN2" s="66"/>
      <c r="AO2" s="66"/>
      <c r="AP2" s="66"/>
      <c r="AQ2" s="66"/>
      <c r="AR2" s="66"/>
      <c r="AS2" s="66"/>
      <c r="AT2" s="66"/>
      <c r="AU2" s="66"/>
      <c r="AV2" s="66"/>
      <c r="AW2" s="66"/>
      <c r="AX2" s="66"/>
      <c r="AY2" s="66"/>
      <c r="AZ2" s="66"/>
      <c r="BA2" s="66"/>
      <c r="BB2" s="66"/>
      <c r="BC2" s="66"/>
      <c r="BD2" s="66"/>
      <c r="BE2" s="66"/>
      <c r="BF2" s="66"/>
      <c r="BG2" s="66"/>
      <c r="BH2" s="66"/>
      <c r="BI2" s="66"/>
      <c r="BJ2" s="66"/>
      <c r="BK2" s="66"/>
    </row>
    <row r="3" spans="1:63" s="70" customFormat="1" ht="2.4500000000000002" customHeight="1" x14ac:dyDescent="0.2">
      <c r="A3" s="114"/>
      <c r="B3" s="304"/>
      <c r="C3" s="304"/>
      <c r="D3" s="304"/>
      <c r="E3" s="304"/>
      <c r="F3" s="304"/>
      <c r="G3" s="304"/>
      <c r="H3" s="304"/>
      <c r="I3" s="304"/>
      <c r="J3" s="304"/>
      <c r="K3" s="304"/>
      <c r="L3" s="304"/>
      <c r="M3" s="304"/>
      <c r="N3" s="130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66"/>
      <c r="AI3" s="66"/>
      <c r="AJ3" s="66"/>
      <c r="AK3" s="66"/>
      <c r="AL3" s="66"/>
      <c r="AM3" s="66"/>
      <c r="AN3" s="66"/>
      <c r="AO3" s="66"/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  <c r="BC3" s="66"/>
      <c r="BD3" s="66"/>
      <c r="BE3" s="66"/>
      <c r="BF3" s="66"/>
      <c r="BG3" s="66"/>
      <c r="BH3" s="66"/>
      <c r="BI3" s="66"/>
      <c r="BJ3" s="66"/>
      <c r="BK3" s="66"/>
    </row>
    <row r="4" spans="1:63" s="70" customFormat="1" ht="24.95" customHeight="1" x14ac:dyDescent="0.2">
      <c r="A4" s="114"/>
      <c r="B4" s="520">
        <f>'vcai-3°EVALUADOR'!B7</f>
        <v>0</v>
      </c>
      <c r="C4" s="521"/>
      <c r="D4" s="521"/>
      <c r="E4" s="521"/>
      <c r="F4" s="521"/>
      <c r="G4" s="521"/>
      <c r="H4" s="521"/>
      <c r="I4" s="521"/>
      <c r="J4" s="521"/>
      <c r="K4" s="521"/>
      <c r="L4" s="521"/>
      <c r="M4" s="607"/>
      <c r="N4" s="130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66"/>
      <c r="AH4" s="66"/>
      <c r="AI4" s="66"/>
      <c r="AJ4" s="66"/>
      <c r="AK4" s="66"/>
      <c r="AL4" s="66"/>
      <c r="AM4" s="66"/>
      <c r="AN4" s="66"/>
      <c r="AO4" s="66"/>
      <c r="AP4" s="66"/>
      <c r="AQ4" s="66"/>
      <c r="AR4" s="66"/>
      <c r="AS4" s="66"/>
      <c r="AT4" s="66"/>
      <c r="AU4" s="66"/>
      <c r="AV4" s="66"/>
      <c r="AW4" s="66"/>
      <c r="AX4" s="66"/>
      <c r="AY4" s="66"/>
      <c r="AZ4" s="66"/>
      <c r="BA4" s="66"/>
      <c r="BB4" s="66"/>
      <c r="BC4" s="66"/>
      <c r="BD4" s="66"/>
      <c r="BE4" s="66"/>
      <c r="BF4" s="66"/>
      <c r="BG4" s="66"/>
      <c r="BH4" s="66"/>
      <c r="BI4" s="66"/>
      <c r="BJ4" s="66"/>
      <c r="BK4" s="66"/>
    </row>
    <row r="5" spans="1:63" s="77" customFormat="1" ht="11.25" customHeight="1" x14ac:dyDescent="0.2">
      <c r="A5" s="115"/>
      <c r="B5" s="305" t="str">
        <f>'vcai-3°EVALUADOR'!B8</f>
        <v>NOMBRE DE LA DEPENDENCIA U ÓRGANO ADMINISTRATIVO DESCONCENTRADO</v>
      </c>
      <c r="C5" s="306"/>
      <c r="D5" s="307"/>
      <c r="E5" s="307"/>
      <c r="F5" s="307"/>
      <c r="G5" s="307"/>
      <c r="H5" s="307"/>
      <c r="I5" s="307"/>
      <c r="J5" s="307"/>
      <c r="K5" s="307"/>
      <c r="L5" s="307"/>
      <c r="M5" s="308"/>
      <c r="N5" s="149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  <c r="AA5" s="78"/>
      <c r="AB5" s="78"/>
      <c r="AC5" s="78"/>
      <c r="AD5" s="78"/>
      <c r="AE5" s="78"/>
      <c r="AF5" s="78"/>
      <c r="AG5" s="78"/>
      <c r="AH5" s="78"/>
      <c r="AI5" s="78"/>
      <c r="AJ5" s="78"/>
      <c r="AK5" s="78"/>
      <c r="AL5" s="78"/>
      <c r="AM5" s="78"/>
      <c r="AN5" s="78"/>
      <c r="AO5" s="78"/>
      <c r="AP5" s="78"/>
      <c r="AQ5" s="78"/>
      <c r="AR5" s="78"/>
      <c r="AS5" s="78"/>
      <c r="AT5" s="78"/>
      <c r="AU5" s="78"/>
      <c r="AV5" s="78"/>
      <c r="AW5" s="78"/>
      <c r="AX5" s="78"/>
      <c r="AY5" s="78"/>
      <c r="AZ5" s="78"/>
      <c r="BA5" s="78"/>
      <c r="BB5" s="78"/>
      <c r="BC5" s="78"/>
      <c r="BD5" s="78"/>
      <c r="BE5" s="78"/>
      <c r="BF5" s="78"/>
      <c r="BG5" s="78"/>
      <c r="BH5" s="78"/>
      <c r="BI5" s="78"/>
      <c r="BJ5" s="78"/>
      <c r="BK5" s="78"/>
    </row>
    <row r="6" spans="1:63" s="70" customFormat="1" ht="24.95" customHeight="1" x14ac:dyDescent="0.2">
      <c r="A6" s="114"/>
      <c r="B6" s="501">
        <f>'vcai-3°EVALUADOR'!G7</f>
        <v>0</v>
      </c>
      <c r="C6" s="502"/>
      <c r="D6" s="502"/>
      <c r="E6" s="502"/>
      <c r="F6" s="502"/>
      <c r="G6" s="502"/>
      <c r="H6" s="502"/>
      <c r="I6" s="502"/>
      <c r="J6" s="502"/>
      <c r="K6" s="502"/>
      <c r="L6" s="502"/>
      <c r="M6" s="507"/>
      <c r="N6" s="130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  <c r="Z6" s="66"/>
      <c r="AA6" s="66"/>
      <c r="AB6" s="66"/>
      <c r="AC6" s="66"/>
      <c r="AD6" s="66"/>
      <c r="AE6" s="66"/>
      <c r="AF6" s="66"/>
      <c r="AG6" s="66"/>
      <c r="AH6" s="66"/>
      <c r="AI6" s="66"/>
      <c r="AJ6" s="66"/>
      <c r="AK6" s="66"/>
      <c r="AL6" s="66"/>
      <c r="AM6" s="66"/>
      <c r="AN6" s="66"/>
      <c r="AO6" s="66"/>
      <c r="AP6" s="66"/>
      <c r="AQ6" s="66"/>
      <c r="AR6" s="66"/>
      <c r="AS6" s="66"/>
      <c r="AT6" s="66"/>
      <c r="AU6" s="66"/>
      <c r="AV6" s="66"/>
      <c r="AW6" s="66"/>
      <c r="AX6" s="66"/>
      <c r="AY6" s="66"/>
      <c r="AZ6" s="66"/>
      <c r="BA6" s="66"/>
      <c r="BB6" s="66"/>
      <c r="BC6" s="66"/>
      <c r="BD6" s="66"/>
      <c r="BE6" s="66"/>
      <c r="BF6" s="66"/>
      <c r="BG6" s="66"/>
      <c r="BH6" s="66"/>
      <c r="BI6" s="66"/>
      <c r="BJ6" s="66"/>
      <c r="BK6" s="66"/>
    </row>
    <row r="7" spans="1:63" s="70" customFormat="1" ht="11.25" customHeight="1" x14ac:dyDescent="0.2">
      <c r="A7" s="114"/>
      <c r="B7" s="680" t="str">
        <f>'vcai-3°EVALUADOR'!G8</f>
        <v>CLAVE Y NOMBRE DE LA UNIDAD RESPONSABLE</v>
      </c>
      <c r="C7" s="681"/>
      <c r="D7" s="681"/>
      <c r="E7" s="681"/>
      <c r="F7" s="681"/>
      <c r="G7" s="681"/>
      <c r="H7" s="681"/>
      <c r="I7" s="681"/>
      <c r="J7" s="681"/>
      <c r="K7" s="681"/>
      <c r="L7" s="681"/>
      <c r="M7" s="682"/>
      <c r="N7" s="130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  <c r="Z7" s="66"/>
      <c r="AA7" s="66"/>
      <c r="AB7" s="66"/>
      <c r="AC7" s="66"/>
      <c r="AD7" s="66"/>
      <c r="AE7" s="66"/>
      <c r="AF7" s="66"/>
      <c r="AG7" s="66"/>
      <c r="AH7" s="66"/>
      <c r="AI7" s="66"/>
      <c r="AJ7" s="66"/>
      <c r="AK7" s="66"/>
      <c r="AL7" s="66"/>
      <c r="AM7" s="66"/>
      <c r="AN7" s="66"/>
      <c r="AO7" s="66"/>
      <c r="AP7" s="66"/>
      <c r="AQ7" s="66"/>
      <c r="AR7" s="66"/>
      <c r="AS7" s="66"/>
      <c r="AT7" s="66"/>
      <c r="AU7" s="66"/>
      <c r="AV7" s="66"/>
      <c r="AW7" s="66"/>
      <c r="AX7" s="66"/>
      <c r="AY7" s="66"/>
      <c r="AZ7" s="66"/>
      <c r="BA7" s="66"/>
      <c r="BB7" s="66"/>
      <c r="BC7" s="66"/>
      <c r="BD7" s="66"/>
      <c r="BE7" s="66"/>
      <c r="BF7" s="66"/>
      <c r="BG7" s="66"/>
      <c r="BH7" s="66"/>
      <c r="BI7" s="66"/>
      <c r="BJ7" s="66"/>
      <c r="BK7" s="66"/>
    </row>
    <row r="8" spans="1:63" s="70" customFormat="1" ht="24.95" customHeight="1" x14ac:dyDescent="0.2">
      <c r="A8" s="114"/>
      <c r="B8" s="501">
        <f>'vcai-3°EVALUADOR'!B9</f>
        <v>0</v>
      </c>
      <c r="C8" s="502"/>
      <c r="D8" s="502"/>
      <c r="E8" s="502"/>
      <c r="F8" s="502"/>
      <c r="G8" s="502"/>
      <c r="H8" s="502"/>
      <c r="I8" s="502"/>
      <c r="J8" s="502"/>
      <c r="K8" s="502"/>
      <c r="L8" s="502"/>
      <c r="M8" s="507"/>
      <c r="N8" s="130"/>
      <c r="O8" s="66"/>
      <c r="P8" s="66"/>
      <c r="Q8" s="66"/>
      <c r="R8" s="66"/>
      <c r="S8" s="66"/>
      <c r="T8" s="66"/>
      <c r="U8" s="66"/>
      <c r="V8" s="66"/>
      <c r="W8" s="66"/>
      <c r="X8" s="66"/>
      <c r="Y8" s="66"/>
      <c r="Z8" s="66"/>
      <c r="AA8" s="66"/>
      <c r="AB8" s="66"/>
      <c r="AC8" s="66"/>
      <c r="AD8" s="66"/>
      <c r="AE8" s="66"/>
      <c r="AF8" s="66"/>
      <c r="AG8" s="66"/>
      <c r="AH8" s="66"/>
      <c r="AI8" s="66"/>
      <c r="AJ8" s="66"/>
      <c r="AK8" s="66"/>
      <c r="AL8" s="66"/>
      <c r="AM8" s="66"/>
      <c r="AN8" s="66"/>
      <c r="AO8" s="66"/>
      <c r="AP8" s="66"/>
      <c r="AQ8" s="66"/>
      <c r="AR8" s="66"/>
      <c r="AS8" s="66"/>
      <c r="AT8" s="66"/>
      <c r="AU8" s="66"/>
      <c r="AV8" s="66"/>
      <c r="AW8" s="66"/>
      <c r="AX8" s="66"/>
      <c r="AY8" s="66"/>
      <c r="AZ8" s="66"/>
      <c r="BA8" s="66"/>
      <c r="BB8" s="66"/>
      <c r="BC8" s="66"/>
      <c r="BD8" s="66"/>
      <c r="BE8" s="66"/>
      <c r="BF8" s="66"/>
      <c r="BG8" s="66"/>
      <c r="BH8" s="66"/>
      <c r="BI8" s="66"/>
      <c r="BJ8" s="66"/>
      <c r="BK8" s="66"/>
    </row>
    <row r="9" spans="1:63" s="70" customFormat="1" ht="11.25" customHeight="1" x14ac:dyDescent="0.2">
      <c r="A9" s="114"/>
      <c r="B9" s="611" t="str">
        <f>'vcai-3°EVALUADOR'!B10</f>
        <v>LUGAR y FECHA DE LA APLICACIÓN:</v>
      </c>
      <c r="C9" s="612"/>
      <c r="D9" s="612"/>
      <c r="E9" s="612"/>
      <c r="F9" s="612"/>
      <c r="G9" s="612"/>
      <c r="H9" s="612"/>
      <c r="I9" s="612"/>
      <c r="J9" s="612"/>
      <c r="K9" s="612"/>
      <c r="L9" s="612"/>
      <c r="M9" s="613"/>
      <c r="N9" s="130"/>
      <c r="O9" s="66"/>
      <c r="P9" s="66"/>
      <c r="Q9" s="66"/>
      <c r="R9" s="66"/>
      <c r="S9" s="66"/>
      <c r="T9" s="66"/>
      <c r="U9" s="66"/>
      <c r="V9" s="66"/>
      <c r="W9" s="66"/>
      <c r="X9" s="66"/>
      <c r="Y9" s="66"/>
      <c r="Z9" s="66"/>
      <c r="AA9" s="66"/>
      <c r="AB9" s="66"/>
      <c r="AC9" s="66"/>
      <c r="AD9" s="66"/>
      <c r="AE9" s="66"/>
      <c r="AF9" s="66"/>
      <c r="AG9" s="66"/>
      <c r="AH9" s="66"/>
      <c r="AI9" s="66"/>
      <c r="AJ9" s="66"/>
      <c r="AK9" s="66"/>
      <c r="AL9" s="66"/>
      <c r="AM9" s="66"/>
      <c r="AN9" s="66"/>
      <c r="AO9" s="66"/>
      <c r="AP9" s="66"/>
      <c r="AQ9" s="66"/>
      <c r="AR9" s="66"/>
      <c r="AS9" s="66"/>
      <c r="AT9" s="66"/>
      <c r="AU9" s="66"/>
      <c r="AV9" s="66"/>
      <c r="AW9" s="66"/>
      <c r="AX9" s="66"/>
      <c r="AY9" s="66"/>
      <c r="AZ9" s="66"/>
      <c r="BA9" s="66"/>
      <c r="BB9" s="66"/>
      <c r="BC9" s="66"/>
      <c r="BD9" s="66"/>
      <c r="BE9" s="66"/>
      <c r="BF9" s="66"/>
      <c r="BG9" s="66"/>
      <c r="BH9" s="66"/>
      <c r="BI9" s="66"/>
      <c r="BJ9" s="66"/>
      <c r="BK9" s="66"/>
    </row>
    <row r="10" spans="1:63" ht="2.4500000000000002" customHeight="1" x14ac:dyDescent="0.2">
      <c r="A10" s="101"/>
      <c r="B10" s="304"/>
      <c r="C10" s="304"/>
      <c r="D10" s="304"/>
      <c r="E10" s="304"/>
      <c r="F10" s="304"/>
      <c r="G10" s="304"/>
      <c r="H10" s="304"/>
      <c r="I10" s="246"/>
      <c r="J10" s="246"/>
      <c r="K10" s="246"/>
      <c r="L10" s="246"/>
      <c r="M10" s="291"/>
      <c r="N10" s="101"/>
    </row>
    <row r="11" spans="1:63" ht="15.75" customHeight="1" x14ac:dyDescent="0.2">
      <c r="A11" s="101"/>
      <c r="B11" s="429" t="s">
        <v>184</v>
      </c>
      <c r="C11" s="430"/>
      <c r="D11" s="430"/>
      <c r="E11" s="430"/>
      <c r="F11" s="430"/>
      <c r="G11" s="430"/>
      <c r="H11" s="431"/>
      <c r="I11" s="643" t="s">
        <v>18</v>
      </c>
      <c r="J11" s="644"/>
      <c r="K11" s="644"/>
      <c r="L11" s="644"/>
      <c r="M11" s="645"/>
      <c r="N11" s="101"/>
    </row>
    <row r="12" spans="1:63" ht="42" customHeight="1" x14ac:dyDescent="0.2">
      <c r="A12" s="101"/>
      <c r="B12" s="446"/>
      <c r="C12" s="447"/>
      <c r="D12" s="447"/>
      <c r="E12" s="447"/>
      <c r="F12" s="447"/>
      <c r="G12" s="447"/>
      <c r="H12" s="448"/>
      <c r="I12" s="646" t="s">
        <v>175</v>
      </c>
      <c r="J12" s="647"/>
      <c r="K12" s="647"/>
      <c r="L12" s="647"/>
      <c r="M12" s="648"/>
      <c r="N12" s="101"/>
    </row>
    <row r="13" spans="1:63" ht="122.25" customHeight="1" x14ac:dyDescent="0.2">
      <c r="A13" s="101"/>
      <c r="B13" s="660"/>
      <c r="C13" s="661"/>
      <c r="D13" s="661"/>
      <c r="E13" s="661"/>
      <c r="F13" s="661"/>
      <c r="G13" s="661"/>
      <c r="H13" s="662"/>
      <c r="I13" s="309" t="s">
        <v>215</v>
      </c>
      <c r="J13" s="309" t="s">
        <v>216</v>
      </c>
      <c r="K13" s="309" t="s">
        <v>214</v>
      </c>
      <c r="L13" s="309" t="s">
        <v>217</v>
      </c>
      <c r="M13" s="309" t="s">
        <v>211</v>
      </c>
      <c r="N13" s="101"/>
    </row>
    <row r="14" spans="1:63" ht="34.35" customHeight="1" x14ac:dyDescent="0.2">
      <c r="A14" s="101"/>
      <c r="B14" s="310" t="s">
        <v>16</v>
      </c>
      <c r="C14" s="86"/>
      <c r="D14" s="665" t="s">
        <v>234</v>
      </c>
      <c r="E14" s="666"/>
      <c r="F14" s="87"/>
      <c r="G14" s="311" t="s">
        <v>17</v>
      </c>
      <c r="H14" s="88"/>
      <c r="I14" s="186"/>
      <c r="J14" s="186"/>
      <c r="K14" s="186"/>
      <c r="L14" s="186"/>
      <c r="M14" s="186"/>
      <c r="N14" s="101"/>
    </row>
    <row r="15" spans="1:63" ht="17.25" customHeight="1" x14ac:dyDescent="0.2">
      <c r="A15" s="101"/>
      <c r="B15" s="668" t="s">
        <v>187</v>
      </c>
      <c r="C15" s="669"/>
      <c r="D15" s="669"/>
      <c r="E15" s="669"/>
      <c r="F15" s="669"/>
      <c r="G15" s="669"/>
      <c r="H15" s="670"/>
      <c r="I15" s="643" t="s">
        <v>18</v>
      </c>
      <c r="J15" s="644"/>
      <c r="K15" s="644"/>
      <c r="L15" s="644"/>
      <c r="M15" s="645"/>
      <c r="N15" s="101"/>
    </row>
    <row r="16" spans="1:63" ht="42.75" customHeight="1" x14ac:dyDescent="0.2">
      <c r="A16" s="101"/>
      <c r="B16" s="671"/>
      <c r="C16" s="672"/>
      <c r="D16" s="672"/>
      <c r="E16" s="672"/>
      <c r="F16" s="672"/>
      <c r="G16" s="672"/>
      <c r="H16" s="673"/>
      <c r="I16" s="646" t="s">
        <v>175</v>
      </c>
      <c r="J16" s="647"/>
      <c r="K16" s="647"/>
      <c r="L16" s="647"/>
      <c r="M16" s="648"/>
      <c r="N16" s="101"/>
    </row>
    <row r="17" spans="1:14" ht="123" customHeight="1" x14ac:dyDescent="0.2">
      <c r="A17" s="101"/>
      <c r="B17" s="660"/>
      <c r="C17" s="661"/>
      <c r="D17" s="661"/>
      <c r="E17" s="661"/>
      <c r="F17" s="661"/>
      <c r="G17" s="661"/>
      <c r="H17" s="662"/>
      <c r="I17" s="312" t="s">
        <v>176</v>
      </c>
      <c r="J17" s="312" t="s">
        <v>177</v>
      </c>
      <c r="K17" s="312" t="s">
        <v>178</v>
      </c>
      <c r="L17" s="309" t="s">
        <v>194</v>
      </c>
      <c r="M17" s="309" t="s">
        <v>211</v>
      </c>
      <c r="N17" s="101"/>
    </row>
    <row r="18" spans="1:14" ht="34.35" customHeight="1" x14ac:dyDescent="0.2">
      <c r="A18" s="101"/>
      <c r="B18" s="315" t="s">
        <v>16</v>
      </c>
      <c r="C18" s="14"/>
      <c r="D18" s="663" t="s">
        <v>234</v>
      </c>
      <c r="E18" s="664"/>
      <c r="F18" s="203"/>
      <c r="G18" s="316" t="s">
        <v>17</v>
      </c>
      <c r="H18" s="14"/>
      <c r="I18" s="6"/>
      <c r="J18" s="6"/>
      <c r="K18" s="6"/>
      <c r="L18" s="6"/>
      <c r="M18" s="6"/>
      <c r="N18" s="101"/>
    </row>
    <row r="19" spans="1:14" ht="15.75" customHeight="1" x14ac:dyDescent="0.2">
      <c r="A19" s="101"/>
      <c r="B19" s="668" t="s">
        <v>188</v>
      </c>
      <c r="C19" s="669"/>
      <c r="D19" s="669"/>
      <c r="E19" s="669"/>
      <c r="F19" s="669"/>
      <c r="G19" s="669"/>
      <c r="H19" s="670"/>
      <c r="I19" s="643" t="s">
        <v>18</v>
      </c>
      <c r="J19" s="644"/>
      <c r="K19" s="644"/>
      <c r="L19" s="644"/>
      <c r="M19" s="645"/>
      <c r="N19" s="101"/>
    </row>
    <row r="20" spans="1:14" ht="42" customHeight="1" x14ac:dyDescent="0.2">
      <c r="A20" s="101"/>
      <c r="B20" s="671"/>
      <c r="C20" s="672"/>
      <c r="D20" s="672"/>
      <c r="E20" s="672"/>
      <c r="F20" s="672"/>
      <c r="G20" s="672"/>
      <c r="H20" s="673"/>
      <c r="I20" s="646" t="s">
        <v>175</v>
      </c>
      <c r="J20" s="647"/>
      <c r="K20" s="647"/>
      <c r="L20" s="647"/>
      <c r="M20" s="648"/>
      <c r="N20" s="101"/>
    </row>
    <row r="21" spans="1:14" ht="123" customHeight="1" x14ac:dyDescent="0.2">
      <c r="A21" s="101"/>
      <c r="B21" s="674"/>
      <c r="C21" s="674"/>
      <c r="D21" s="674"/>
      <c r="E21" s="674"/>
      <c r="F21" s="674"/>
      <c r="G21" s="674"/>
      <c r="H21" s="674"/>
      <c r="I21" s="312" t="s">
        <v>176</v>
      </c>
      <c r="J21" s="312" t="s">
        <v>177</v>
      </c>
      <c r="K21" s="312" t="s">
        <v>178</v>
      </c>
      <c r="L21" s="309" t="s">
        <v>194</v>
      </c>
      <c r="M21" s="309" t="s">
        <v>211</v>
      </c>
      <c r="N21" s="101"/>
    </row>
    <row r="22" spans="1:14" ht="34.35" customHeight="1" x14ac:dyDescent="0.2">
      <c r="A22" s="101"/>
      <c r="B22" s="313" t="s">
        <v>16</v>
      </c>
      <c r="C22" s="12"/>
      <c r="D22" s="598" t="s">
        <v>234</v>
      </c>
      <c r="E22" s="600"/>
      <c r="F22" s="203"/>
      <c r="G22" s="314" t="s">
        <v>17</v>
      </c>
      <c r="H22" s="13"/>
      <c r="I22" s="185"/>
      <c r="J22" s="185"/>
      <c r="K22" s="185"/>
      <c r="L22" s="185"/>
      <c r="M22" s="185"/>
      <c r="N22" s="101"/>
    </row>
    <row r="23" spans="1:14" ht="16.5" customHeight="1" x14ac:dyDescent="0.2">
      <c r="A23" s="101"/>
      <c r="B23" s="668" t="s">
        <v>186</v>
      </c>
      <c r="C23" s="669"/>
      <c r="D23" s="669"/>
      <c r="E23" s="669"/>
      <c r="F23" s="669"/>
      <c r="G23" s="669"/>
      <c r="H23" s="670"/>
      <c r="I23" s="643" t="s">
        <v>18</v>
      </c>
      <c r="J23" s="644"/>
      <c r="K23" s="644"/>
      <c r="L23" s="644"/>
      <c r="M23" s="645"/>
      <c r="N23" s="101"/>
    </row>
    <row r="24" spans="1:14" ht="42" customHeight="1" x14ac:dyDescent="0.2">
      <c r="A24" s="101"/>
      <c r="B24" s="671"/>
      <c r="C24" s="672"/>
      <c r="D24" s="672"/>
      <c r="E24" s="672"/>
      <c r="F24" s="672"/>
      <c r="G24" s="672"/>
      <c r="H24" s="673"/>
      <c r="I24" s="646" t="s">
        <v>175</v>
      </c>
      <c r="J24" s="647"/>
      <c r="K24" s="647"/>
      <c r="L24" s="647"/>
      <c r="M24" s="648"/>
      <c r="N24" s="101"/>
    </row>
    <row r="25" spans="1:14" ht="123" customHeight="1" x14ac:dyDescent="0.2">
      <c r="A25" s="101"/>
      <c r="B25" s="677"/>
      <c r="C25" s="678"/>
      <c r="D25" s="678"/>
      <c r="E25" s="678"/>
      <c r="F25" s="678"/>
      <c r="G25" s="678"/>
      <c r="H25" s="679"/>
      <c r="I25" s="312" t="s">
        <v>176</v>
      </c>
      <c r="J25" s="312" t="s">
        <v>177</v>
      </c>
      <c r="K25" s="312" t="s">
        <v>178</v>
      </c>
      <c r="L25" s="309" t="s">
        <v>194</v>
      </c>
      <c r="M25" s="309" t="s">
        <v>211</v>
      </c>
      <c r="N25" s="101"/>
    </row>
    <row r="26" spans="1:14" ht="34.35" customHeight="1" x14ac:dyDescent="0.2">
      <c r="A26" s="101"/>
      <c r="B26" s="315" t="s">
        <v>16</v>
      </c>
      <c r="C26" s="14"/>
      <c r="D26" s="675" t="s">
        <v>234</v>
      </c>
      <c r="E26" s="676"/>
      <c r="F26" s="203"/>
      <c r="G26" s="316" t="s">
        <v>17</v>
      </c>
      <c r="H26" s="14"/>
      <c r="I26" s="6"/>
      <c r="J26" s="6"/>
      <c r="K26" s="6"/>
      <c r="L26" s="6"/>
      <c r="M26" s="6"/>
      <c r="N26" s="101"/>
    </row>
    <row r="27" spans="1:14" ht="16.5" customHeight="1" x14ac:dyDescent="0.2">
      <c r="A27" s="101"/>
      <c r="B27" s="668" t="s">
        <v>185</v>
      </c>
      <c r="C27" s="669"/>
      <c r="D27" s="669"/>
      <c r="E27" s="669"/>
      <c r="F27" s="669"/>
      <c r="G27" s="669"/>
      <c r="H27" s="670"/>
      <c r="I27" s="643" t="s">
        <v>18</v>
      </c>
      <c r="J27" s="644"/>
      <c r="K27" s="644"/>
      <c r="L27" s="644"/>
      <c r="M27" s="645"/>
      <c r="N27" s="101"/>
    </row>
    <row r="28" spans="1:14" ht="42.75" customHeight="1" x14ac:dyDescent="0.2">
      <c r="A28" s="101"/>
      <c r="B28" s="671"/>
      <c r="C28" s="672"/>
      <c r="D28" s="672"/>
      <c r="E28" s="672"/>
      <c r="F28" s="672"/>
      <c r="G28" s="672"/>
      <c r="H28" s="673"/>
      <c r="I28" s="646" t="s">
        <v>175</v>
      </c>
      <c r="J28" s="647"/>
      <c r="K28" s="647"/>
      <c r="L28" s="647"/>
      <c r="M28" s="648"/>
      <c r="N28" s="101"/>
    </row>
    <row r="29" spans="1:14" ht="123" customHeight="1" x14ac:dyDescent="0.2">
      <c r="A29" s="101"/>
      <c r="B29" s="660"/>
      <c r="C29" s="661"/>
      <c r="D29" s="661"/>
      <c r="E29" s="661"/>
      <c r="F29" s="661"/>
      <c r="G29" s="661"/>
      <c r="H29" s="662"/>
      <c r="I29" s="312" t="s">
        <v>176</v>
      </c>
      <c r="J29" s="312" t="s">
        <v>177</v>
      </c>
      <c r="K29" s="312" t="s">
        <v>178</v>
      </c>
      <c r="L29" s="309" t="s">
        <v>194</v>
      </c>
      <c r="M29" s="309" t="s">
        <v>211</v>
      </c>
      <c r="N29" s="101"/>
    </row>
    <row r="30" spans="1:14" ht="34.35" customHeight="1" x14ac:dyDescent="0.2">
      <c r="A30" s="101"/>
      <c r="B30" s="315" t="s">
        <v>16</v>
      </c>
      <c r="C30" s="14"/>
      <c r="D30" s="675" t="s">
        <v>234</v>
      </c>
      <c r="E30" s="676"/>
      <c r="F30" s="203"/>
      <c r="G30" s="316" t="s">
        <v>17</v>
      </c>
      <c r="H30" s="14"/>
      <c r="I30" s="6"/>
      <c r="J30" s="6"/>
      <c r="K30" s="6"/>
      <c r="L30" s="6"/>
      <c r="M30" s="6"/>
      <c r="N30" s="101"/>
    </row>
    <row r="31" spans="1:14" ht="16.5" customHeight="1" x14ac:dyDescent="0.2">
      <c r="A31" s="101"/>
      <c r="B31" s="668" t="s">
        <v>247</v>
      </c>
      <c r="C31" s="669"/>
      <c r="D31" s="669"/>
      <c r="E31" s="669"/>
      <c r="F31" s="669"/>
      <c r="G31" s="669"/>
      <c r="H31" s="670"/>
      <c r="I31" s="643" t="s">
        <v>18</v>
      </c>
      <c r="J31" s="644"/>
      <c r="K31" s="644"/>
      <c r="L31" s="644"/>
      <c r="M31" s="645"/>
      <c r="N31" s="101"/>
    </row>
    <row r="32" spans="1:14" ht="42" customHeight="1" x14ac:dyDescent="0.2">
      <c r="A32" s="101"/>
      <c r="B32" s="671"/>
      <c r="C32" s="672"/>
      <c r="D32" s="672"/>
      <c r="E32" s="672"/>
      <c r="F32" s="672"/>
      <c r="G32" s="672"/>
      <c r="H32" s="673"/>
      <c r="I32" s="646" t="s">
        <v>175</v>
      </c>
      <c r="J32" s="647"/>
      <c r="K32" s="647"/>
      <c r="L32" s="647"/>
      <c r="M32" s="648"/>
      <c r="N32" s="101"/>
    </row>
    <row r="33" spans="1:14" ht="123" customHeight="1" x14ac:dyDescent="0.2">
      <c r="A33" s="101"/>
      <c r="B33" s="677"/>
      <c r="C33" s="678"/>
      <c r="D33" s="678"/>
      <c r="E33" s="678"/>
      <c r="F33" s="678"/>
      <c r="G33" s="678"/>
      <c r="H33" s="679"/>
      <c r="I33" s="312" t="s">
        <v>176</v>
      </c>
      <c r="J33" s="312" t="s">
        <v>177</v>
      </c>
      <c r="K33" s="312" t="s">
        <v>178</v>
      </c>
      <c r="L33" s="309" t="s">
        <v>194</v>
      </c>
      <c r="M33" s="309" t="s">
        <v>211</v>
      </c>
      <c r="N33" s="101"/>
    </row>
    <row r="34" spans="1:14" ht="34.35" customHeight="1" x14ac:dyDescent="0.2">
      <c r="A34" s="101"/>
      <c r="B34" s="315" t="s">
        <v>16</v>
      </c>
      <c r="C34" s="14"/>
      <c r="D34" s="675" t="s">
        <v>234</v>
      </c>
      <c r="E34" s="676"/>
      <c r="F34" s="203"/>
      <c r="G34" s="316" t="s">
        <v>17</v>
      </c>
      <c r="H34" s="14"/>
      <c r="I34" s="6"/>
      <c r="J34" s="6"/>
      <c r="K34" s="6"/>
      <c r="L34" s="6"/>
      <c r="M34" s="6"/>
      <c r="N34" s="101"/>
    </row>
    <row r="35" spans="1:14" ht="16.5" customHeight="1" x14ac:dyDescent="0.2">
      <c r="A35" s="101"/>
      <c r="B35" s="668" t="s">
        <v>248</v>
      </c>
      <c r="C35" s="669"/>
      <c r="D35" s="669"/>
      <c r="E35" s="669"/>
      <c r="F35" s="669"/>
      <c r="G35" s="669"/>
      <c r="H35" s="670"/>
      <c r="I35" s="643" t="s">
        <v>18</v>
      </c>
      <c r="J35" s="644"/>
      <c r="K35" s="644"/>
      <c r="L35" s="644"/>
      <c r="M35" s="645"/>
      <c r="N35" s="101"/>
    </row>
    <row r="36" spans="1:14" ht="42.75" customHeight="1" x14ac:dyDescent="0.2">
      <c r="A36" s="101"/>
      <c r="B36" s="671"/>
      <c r="C36" s="672"/>
      <c r="D36" s="672"/>
      <c r="E36" s="672"/>
      <c r="F36" s="672"/>
      <c r="G36" s="672"/>
      <c r="H36" s="673"/>
      <c r="I36" s="646" t="s">
        <v>175</v>
      </c>
      <c r="J36" s="647"/>
      <c r="K36" s="647"/>
      <c r="L36" s="647"/>
      <c r="M36" s="648"/>
      <c r="N36" s="101"/>
    </row>
    <row r="37" spans="1:14" ht="123" customHeight="1" x14ac:dyDescent="0.2">
      <c r="A37" s="101"/>
      <c r="B37" s="660"/>
      <c r="C37" s="661"/>
      <c r="D37" s="661"/>
      <c r="E37" s="661"/>
      <c r="F37" s="661"/>
      <c r="G37" s="661"/>
      <c r="H37" s="662"/>
      <c r="I37" s="312" t="s">
        <v>176</v>
      </c>
      <c r="J37" s="312" t="s">
        <v>177</v>
      </c>
      <c r="K37" s="312" t="s">
        <v>178</v>
      </c>
      <c r="L37" s="309" t="s">
        <v>194</v>
      </c>
      <c r="M37" s="309" t="s">
        <v>211</v>
      </c>
      <c r="N37" s="101"/>
    </row>
    <row r="38" spans="1:14" ht="34.35" customHeight="1" x14ac:dyDescent="0.2">
      <c r="A38" s="101"/>
      <c r="B38" s="315" t="s">
        <v>16</v>
      </c>
      <c r="C38" s="14"/>
      <c r="D38" s="675" t="s">
        <v>234</v>
      </c>
      <c r="E38" s="676"/>
      <c r="F38" s="203"/>
      <c r="G38" s="316" t="s">
        <v>17</v>
      </c>
      <c r="H38" s="14"/>
      <c r="I38" s="6"/>
      <c r="J38" s="6"/>
      <c r="K38" s="6"/>
      <c r="L38" s="6"/>
      <c r="M38" s="6"/>
      <c r="N38" s="101"/>
    </row>
    <row r="39" spans="1:14" ht="3" customHeight="1" x14ac:dyDescent="0.2">
      <c r="A39" s="101"/>
      <c r="B39" s="365"/>
      <c r="C39" s="366"/>
      <c r="D39" s="321"/>
      <c r="E39" s="321"/>
      <c r="F39" s="367"/>
      <c r="G39" s="321"/>
      <c r="H39" s="322"/>
      <c r="I39" s="153"/>
      <c r="J39" s="153"/>
      <c r="K39" s="153"/>
      <c r="L39" s="153"/>
      <c r="M39" s="153"/>
      <c r="N39" s="101"/>
    </row>
    <row r="40" spans="1:14" ht="18.95" customHeight="1" x14ac:dyDescent="0.2">
      <c r="A40" s="101"/>
      <c r="B40" s="150" t="s">
        <v>189</v>
      </c>
      <c r="C40" s="650">
        <f>'tablas de calculo'!AE1</f>
        <v>0</v>
      </c>
      <c r="D40" s="650"/>
      <c r="E40" s="160"/>
      <c r="F40" s="368"/>
      <c r="G40" s="368"/>
      <c r="N40" s="101"/>
    </row>
    <row r="41" spans="1:14" ht="18.95" customHeight="1" x14ac:dyDescent="0.2">
      <c r="A41" s="101"/>
      <c r="B41" s="150" t="s">
        <v>190</v>
      </c>
      <c r="C41" s="650">
        <f>'tablas de calculo'!AE2</f>
        <v>0</v>
      </c>
      <c r="D41" s="650"/>
      <c r="E41" s="151"/>
      <c r="F41" s="368"/>
      <c r="G41" s="368"/>
      <c r="H41" s="786"/>
      <c r="I41" s="667"/>
      <c r="J41" s="667"/>
      <c r="K41" s="667"/>
      <c r="L41" s="667"/>
      <c r="M41" s="667"/>
      <c r="N41" s="101"/>
    </row>
    <row r="42" spans="1:14" ht="18.95" customHeight="1" x14ac:dyDescent="0.2">
      <c r="A42" s="101"/>
      <c r="B42" s="150" t="s">
        <v>191</v>
      </c>
      <c r="C42" s="650">
        <f>'tablas de calculo'!AE3</f>
        <v>0</v>
      </c>
      <c r="D42" s="650"/>
      <c r="E42" s="151"/>
      <c r="F42" s="787">
        <f>'vcai-3°EVALUADOR'!I46</f>
        <v>2019</v>
      </c>
      <c r="G42" s="787"/>
      <c r="H42" s="786"/>
      <c r="I42" s="667"/>
      <c r="J42" s="667"/>
      <c r="K42" s="667"/>
      <c r="L42" s="667"/>
      <c r="M42" s="667"/>
      <c r="N42" s="101"/>
    </row>
    <row r="43" spans="1:14" ht="18.95" customHeight="1" x14ac:dyDescent="0.2">
      <c r="A43" s="101"/>
      <c r="B43" s="150" t="s">
        <v>192</v>
      </c>
      <c r="C43" s="650">
        <f>'tablas de calculo'!AE4</f>
        <v>0</v>
      </c>
      <c r="D43" s="650"/>
      <c r="E43" s="151"/>
      <c r="F43" s="788" t="str">
        <f>'vcai-3°EVALUADOR'!I47</f>
        <v>AÑO DE LA EVALUACIÓN</v>
      </c>
      <c r="G43" s="788"/>
      <c r="H43" s="786"/>
      <c r="I43" s="667"/>
      <c r="J43" s="667"/>
      <c r="K43" s="667"/>
      <c r="L43" s="667"/>
      <c r="M43" s="667"/>
      <c r="N43" s="101"/>
    </row>
    <row r="44" spans="1:14" ht="18.95" customHeight="1" x14ac:dyDescent="0.2">
      <c r="A44" s="101"/>
      <c r="B44" s="150" t="s">
        <v>193</v>
      </c>
      <c r="C44" s="650">
        <f>'tablas de calculo'!AE5</f>
        <v>0</v>
      </c>
      <c r="D44" s="650"/>
      <c r="E44" s="151"/>
      <c r="F44" s="368"/>
      <c r="G44" s="368"/>
      <c r="H44" s="786"/>
      <c r="I44" s="667"/>
      <c r="J44" s="667"/>
      <c r="K44" s="667"/>
      <c r="L44" s="667"/>
      <c r="M44" s="667"/>
      <c r="N44" s="101"/>
    </row>
    <row r="45" spans="1:14" ht="18.95" customHeight="1" x14ac:dyDescent="0.2">
      <c r="A45" s="101"/>
      <c r="B45" s="317" t="s">
        <v>249</v>
      </c>
      <c r="C45" s="650">
        <f>'tablas de calculo'!AE6</f>
        <v>0</v>
      </c>
      <c r="D45" s="650"/>
      <c r="E45" s="151"/>
      <c r="F45" s="368"/>
      <c r="G45" s="368"/>
      <c r="H45" s="786"/>
      <c r="I45" s="667"/>
      <c r="J45" s="667"/>
      <c r="K45" s="667"/>
      <c r="L45" s="667"/>
      <c r="M45" s="667"/>
      <c r="N45" s="101"/>
    </row>
    <row r="46" spans="1:14" ht="18.95" customHeight="1" x14ac:dyDescent="0.2">
      <c r="A46" s="101"/>
      <c r="B46" s="317" t="s">
        <v>250</v>
      </c>
      <c r="C46" s="650">
        <f>'tablas de calculo'!AE7</f>
        <v>0</v>
      </c>
      <c r="D46" s="650"/>
      <c r="E46" s="151"/>
      <c r="F46" s="368"/>
      <c r="G46" s="101"/>
      <c r="H46" s="786"/>
      <c r="I46" s="454"/>
      <c r="J46" s="454"/>
      <c r="K46" s="454"/>
      <c r="L46" s="454"/>
      <c r="M46" s="454"/>
      <c r="N46" s="101"/>
    </row>
    <row r="47" spans="1:14" ht="27" customHeight="1" x14ac:dyDescent="0.2">
      <c r="A47" s="101"/>
      <c r="B47" s="159" t="s">
        <v>233</v>
      </c>
      <c r="C47" s="656" t="str">
        <f>'tablas de calculo'!AE9</f>
        <v>Revisa las ponderaciones</v>
      </c>
      <c r="D47" s="657"/>
      <c r="E47" s="152"/>
      <c r="F47" s="101"/>
      <c r="G47" s="101"/>
      <c r="I47" s="591" t="s">
        <v>229</v>
      </c>
      <c r="J47" s="591"/>
      <c r="K47" s="591"/>
      <c r="L47" s="591"/>
      <c r="M47" s="591"/>
      <c r="N47" s="101"/>
    </row>
    <row r="48" spans="1:14" ht="14.25" customHeight="1" x14ac:dyDescent="0.2">
      <c r="A48" s="101"/>
      <c r="B48" s="651" t="s">
        <v>232</v>
      </c>
      <c r="C48" s="652" t="str">
        <f>'tablas de calculo'!AE10</f>
        <v>Aplica la evaluación</v>
      </c>
      <c r="D48" s="653"/>
      <c r="E48" s="153"/>
      <c r="F48" s="101"/>
      <c r="G48" s="101"/>
      <c r="N48" s="101"/>
    </row>
    <row r="49" spans="1:14" ht="20.25" customHeight="1" x14ac:dyDescent="0.2">
      <c r="A49" s="101"/>
      <c r="B49" s="651"/>
      <c r="C49" s="654"/>
      <c r="D49" s="655"/>
      <c r="E49" s="153"/>
      <c r="F49" s="101"/>
      <c r="G49" s="101"/>
      <c r="H49" s="454"/>
      <c r="I49" s="454"/>
      <c r="K49" s="454"/>
      <c r="L49" s="454"/>
      <c r="M49" s="454"/>
      <c r="N49" s="101"/>
    </row>
    <row r="50" spans="1:14" x14ac:dyDescent="0.2">
      <c r="A50" s="101"/>
      <c r="B50" s="101"/>
      <c r="E50" s="101"/>
      <c r="F50" s="101"/>
      <c r="G50" s="101"/>
      <c r="H50" s="659" t="s">
        <v>169</v>
      </c>
      <c r="I50" s="659"/>
      <c r="K50" s="659" t="s">
        <v>168</v>
      </c>
      <c r="L50" s="659"/>
      <c r="M50" s="659"/>
      <c r="N50" s="101"/>
    </row>
    <row r="51" spans="1:14" ht="12.75" customHeight="1" x14ac:dyDescent="0.2">
      <c r="A51" s="101"/>
      <c r="B51" s="369"/>
      <c r="C51" s="369"/>
      <c r="D51" s="369"/>
      <c r="E51" s="369"/>
      <c r="F51" s="369"/>
      <c r="G51" s="369"/>
      <c r="H51" s="369"/>
      <c r="I51" s="369"/>
      <c r="J51" s="369"/>
      <c r="K51" s="369"/>
      <c r="L51" s="369"/>
      <c r="M51" s="369"/>
      <c r="N51" s="101"/>
    </row>
    <row r="52" spans="1:14" ht="12.75" hidden="1" customHeight="1" x14ac:dyDescent="0.2">
      <c r="A52" s="158">
        <f>SUM(H22,H38,H34,H18,H14)</f>
        <v>0</v>
      </c>
      <c r="B52" s="106"/>
      <c r="C52" s="106"/>
      <c r="D52" s="106"/>
      <c r="E52" s="106"/>
      <c r="F52" s="106"/>
      <c r="G52" s="106"/>
      <c r="H52" s="106"/>
      <c r="I52" s="106"/>
      <c r="J52" s="106"/>
      <c r="K52" s="106"/>
      <c r="L52" s="106"/>
      <c r="M52" s="106"/>
      <c r="N52" s="101"/>
    </row>
    <row r="53" spans="1:14" ht="12.75" hidden="1" customHeight="1" x14ac:dyDescent="0.2">
      <c r="A53" s="101"/>
      <c r="B53" s="106"/>
      <c r="C53" s="106"/>
      <c r="D53" s="106"/>
      <c r="E53" s="106"/>
      <c r="F53" s="106"/>
      <c r="G53" s="106"/>
      <c r="H53" s="106"/>
      <c r="I53" s="106"/>
      <c r="J53" s="106"/>
      <c r="K53" s="106"/>
      <c r="L53" s="106"/>
      <c r="M53" s="106"/>
      <c r="N53" s="101"/>
    </row>
    <row r="54" spans="1:14" ht="12.75" hidden="1" customHeight="1" x14ac:dyDescent="0.2">
      <c r="B54" s="11"/>
      <c r="C54" s="106"/>
      <c r="D54" s="106"/>
      <c r="E54" s="11"/>
      <c r="F54" s="11"/>
      <c r="G54" s="11"/>
      <c r="H54" s="106"/>
      <c r="I54" s="106"/>
      <c r="J54" s="106"/>
      <c r="K54" s="106"/>
      <c r="L54" s="106"/>
      <c r="M54" s="106"/>
    </row>
    <row r="55" spans="1:14" ht="12.75" hidden="1" customHeight="1" x14ac:dyDescent="0.2">
      <c r="B55" s="11"/>
      <c r="C55" s="106"/>
      <c r="D55" s="106"/>
      <c r="E55" s="11"/>
      <c r="F55" s="11"/>
      <c r="G55" s="11"/>
      <c r="H55" s="658"/>
      <c r="I55" s="658"/>
      <c r="J55" s="658"/>
      <c r="K55" s="658"/>
      <c r="L55" s="658"/>
      <c r="M55" s="658"/>
    </row>
    <row r="56" spans="1:14" ht="12.75" hidden="1" customHeight="1" x14ac:dyDescent="0.2">
      <c r="B56" s="11"/>
      <c r="C56" s="106"/>
      <c r="D56" s="106"/>
      <c r="E56" s="11"/>
      <c r="F56" s="11"/>
      <c r="G56" s="11"/>
      <c r="H56" s="658"/>
      <c r="I56" s="658"/>
      <c r="J56" s="658"/>
      <c r="K56" s="658"/>
      <c r="L56" s="658"/>
      <c r="M56" s="658"/>
    </row>
    <row r="57" spans="1:14" ht="12.75" hidden="1" customHeight="1" x14ac:dyDescent="0.2">
      <c r="B57" s="11"/>
      <c r="C57" s="106"/>
      <c r="D57" s="106"/>
      <c r="E57" s="11"/>
      <c r="F57" s="11"/>
      <c r="G57" s="11"/>
    </row>
    <row r="58" spans="1:14" ht="12.75" hidden="1" customHeight="1" x14ac:dyDescent="0.2">
      <c r="B58" s="7"/>
      <c r="C58" s="106"/>
      <c r="D58" s="106"/>
      <c r="E58" s="7"/>
      <c r="F58" s="7"/>
      <c r="G58" s="7"/>
    </row>
    <row r="59" spans="1:14" ht="22.5" hidden="1" customHeight="1" x14ac:dyDescent="0.2">
      <c r="B59" s="7"/>
      <c r="C59" s="106"/>
      <c r="D59" s="106"/>
      <c r="E59" s="7"/>
      <c r="F59" s="7"/>
    </row>
    <row r="60" spans="1:14" hidden="1" x14ac:dyDescent="0.2">
      <c r="H60" s="649"/>
      <c r="I60" s="649"/>
      <c r="J60" s="649"/>
      <c r="K60" s="649"/>
      <c r="L60" s="649"/>
      <c r="M60" s="649"/>
    </row>
    <row r="61" spans="1:14" hidden="1" x14ac:dyDescent="0.2"/>
    <row r="62" spans="1:14" hidden="1" x14ac:dyDescent="0.2"/>
    <row r="63" spans="1:14" s="79" customFormat="1" hidden="1" x14ac:dyDescent="0.2">
      <c r="C63" s="128"/>
      <c r="D63" s="128"/>
      <c r="H63" s="128"/>
      <c r="I63" s="128"/>
      <c r="J63" s="128"/>
      <c r="K63" s="128"/>
      <c r="L63" s="128"/>
      <c r="M63" s="128"/>
    </row>
    <row r="64" spans="1:14" s="79" customFormat="1" hidden="1" x14ac:dyDescent="0.2">
      <c r="C64" s="128"/>
      <c r="D64" s="128"/>
      <c r="H64" s="128"/>
      <c r="I64" s="128"/>
      <c r="J64" s="128"/>
      <c r="K64" s="128"/>
      <c r="L64" s="128"/>
      <c r="M64" s="128"/>
    </row>
    <row r="65" spans="2:13" s="82" customFormat="1" hidden="1" x14ac:dyDescent="0.2">
      <c r="B65" s="79"/>
      <c r="C65" s="128"/>
      <c r="D65" s="154" t="s">
        <v>48</v>
      </c>
      <c r="E65" s="80"/>
      <c r="F65" s="80"/>
      <c r="G65" s="81"/>
      <c r="H65" s="155"/>
      <c r="I65" s="155"/>
      <c r="J65" s="155"/>
      <c r="K65" s="155"/>
      <c r="L65" s="155"/>
      <c r="M65" s="155"/>
    </row>
    <row r="66" spans="2:13" s="82" customFormat="1" hidden="1" x14ac:dyDescent="0.2">
      <c r="C66" s="155"/>
      <c r="D66" s="154" t="s">
        <v>49</v>
      </c>
      <c r="E66" s="80"/>
      <c r="F66" s="80"/>
      <c r="G66" s="83"/>
      <c r="H66" s="155"/>
      <c r="I66" s="155"/>
      <c r="J66" s="155"/>
      <c r="K66" s="155"/>
      <c r="L66" s="155"/>
      <c r="M66" s="155"/>
    </row>
    <row r="67" spans="2:13" s="82" customFormat="1" hidden="1" x14ac:dyDescent="0.2">
      <c r="C67" s="155"/>
      <c r="D67" s="154" t="s">
        <v>50</v>
      </c>
      <c r="E67" s="80"/>
      <c r="F67" s="80"/>
      <c r="G67" s="83"/>
      <c r="H67" s="155"/>
      <c r="I67" s="155"/>
      <c r="J67" s="155"/>
      <c r="K67" s="155"/>
      <c r="L67" s="155"/>
      <c r="M67" s="155"/>
    </row>
    <row r="68" spans="2:13" s="82" customFormat="1" hidden="1" x14ac:dyDescent="0.2">
      <c r="C68" s="155"/>
      <c r="D68" s="154" t="s">
        <v>51</v>
      </c>
      <c r="E68" s="80"/>
      <c r="F68" s="80"/>
      <c r="G68" s="83"/>
      <c r="H68" s="155"/>
      <c r="I68" s="155"/>
      <c r="J68" s="155"/>
      <c r="K68" s="155"/>
      <c r="L68" s="155"/>
      <c r="M68" s="155"/>
    </row>
    <row r="69" spans="2:13" s="82" customFormat="1" hidden="1" x14ac:dyDescent="0.2">
      <c r="C69" s="155"/>
      <c r="D69" s="154" t="s">
        <v>52</v>
      </c>
      <c r="E69" s="80"/>
      <c r="F69" s="80"/>
      <c r="G69" s="83"/>
      <c r="H69" s="155"/>
      <c r="I69" s="155"/>
      <c r="J69" s="155"/>
      <c r="K69" s="155"/>
      <c r="L69" s="155"/>
      <c r="M69" s="155"/>
    </row>
    <row r="70" spans="2:13" s="82" customFormat="1" hidden="1" x14ac:dyDescent="0.2">
      <c r="C70" s="155"/>
      <c r="D70" s="154" t="s">
        <v>53</v>
      </c>
      <c r="E70" s="80"/>
      <c r="F70" s="80"/>
      <c r="G70" s="83"/>
      <c r="H70" s="155"/>
      <c r="I70" s="155"/>
      <c r="J70" s="155"/>
      <c r="K70" s="155"/>
      <c r="L70" s="155"/>
      <c r="M70" s="155"/>
    </row>
    <row r="71" spans="2:13" s="82" customFormat="1" hidden="1" x14ac:dyDescent="0.2">
      <c r="C71" s="155"/>
      <c r="D71" s="154" t="s">
        <v>54</v>
      </c>
      <c r="E71" s="80"/>
      <c r="F71" s="80"/>
      <c r="G71" s="83"/>
      <c r="H71" s="155"/>
      <c r="I71" s="155"/>
      <c r="J71" s="155"/>
      <c r="K71" s="155"/>
      <c r="L71" s="155"/>
      <c r="M71" s="155"/>
    </row>
    <row r="72" spans="2:13" s="82" customFormat="1" hidden="1" x14ac:dyDescent="0.2">
      <c r="C72" s="155"/>
      <c r="D72" s="154" t="s">
        <v>55</v>
      </c>
      <c r="E72" s="80"/>
      <c r="F72" s="80"/>
      <c r="G72" s="83"/>
      <c r="H72" s="155"/>
      <c r="I72" s="155"/>
      <c r="J72" s="155"/>
      <c r="K72" s="155"/>
      <c r="L72" s="155"/>
      <c r="M72" s="155"/>
    </row>
    <row r="73" spans="2:13" s="82" customFormat="1" hidden="1" x14ac:dyDescent="0.2">
      <c r="C73" s="155"/>
      <c r="D73" s="154" t="s">
        <v>56</v>
      </c>
      <c r="E73" s="80"/>
      <c r="F73" s="80"/>
      <c r="G73" s="83"/>
      <c r="H73" s="155"/>
      <c r="I73" s="155"/>
      <c r="J73" s="155"/>
      <c r="K73" s="155"/>
      <c r="L73" s="155"/>
      <c r="M73" s="155"/>
    </row>
    <row r="74" spans="2:13" s="82" customFormat="1" hidden="1" x14ac:dyDescent="0.2">
      <c r="C74" s="155"/>
      <c r="D74" s="154" t="s">
        <v>57</v>
      </c>
      <c r="E74" s="80"/>
      <c r="F74" s="80"/>
      <c r="G74" s="83"/>
      <c r="H74" s="155"/>
      <c r="I74" s="155"/>
      <c r="J74" s="155"/>
      <c r="K74" s="155"/>
      <c r="L74" s="155"/>
      <c r="M74" s="155"/>
    </row>
    <row r="75" spans="2:13" s="82" customFormat="1" hidden="1" x14ac:dyDescent="0.2">
      <c r="C75" s="155"/>
      <c r="D75" s="156" t="s">
        <v>148</v>
      </c>
      <c r="E75" s="83"/>
      <c r="F75" s="83"/>
      <c r="G75" s="83"/>
      <c r="H75" s="155"/>
      <c r="I75" s="155"/>
      <c r="J75" s="155"/>
      <c r="K75" s="155"/>
      <c r="L75" s="155"/>
      <c r="M75" s="155"/>
    </row>
    <row r="76" spans="2:13" s="82" customFormat="1" hidden="1" x14ac:dyDescent="0.2">
      <c r="C76" s="155"/>
      <c r="D76" s="157"/>
      <c r="E76" s="83"/>
      <c r="F76" s="83"/>
      <c r="G76" s="83"/>
      <c r="H76" s="155"/>
      <c r="I76" s="155"/>
      <c r="J76" s="155"/>
      <c r="K76" s="155"/>
      <c r="L76" s="155"/>
      <c r="M76" s="155"/>
    </row>
    <row r="77" spans="2:13" s="82" customFormat="1" hidden="1" x14ac:dyDescent="0.2">
      <c r="C77" s="155"/>
      <c r="D77" s="157"/>
      <c r="E77" s="83"/>
      <c r="F77" s="83"/>
      <c r="G77" s="83"/>
      <c r="H77" s="155"/>
      <c r="I77" s="155"/>
      <c r="J77" s="155"/>
      <c r="K77" s="155"/>
      <c r="L77" s="155"/>
      <c r="M77" s="155"/>
    </row>
    <row r="78" spans="2:13" s="82" customFormat="1" hidden="1" x14ac:dyDescent="0.2">
      <c r="C78" s="155"/>
      <c r="D78" s="157"/>
      <c r="E78" s="83"/>
      <c r="F78" s="83"/>
      <c r="G78" s="83"/>
      <c r="H78" s="155"/>
      <c r="I78" s="155"/>
      <c r="J78" s="155"/>
      <c r="K78" s="155"/>
      <c r="L78" s="155"/>
      <c r="M78" s="155"/>
    </row>
    <row r="79" spans="2:13" s="82" customFormat="1" hidden="1" x14ac:dyDescent="0.2">
      <c r="C79" s="155"/>
      <c r="D79" s="157"/>
      <c r="E79" s="83"/>
      <c r="F79" s="83"/>
      <c r="G79" s="83"/>
      <c r="H79" s="155"/>
      <c r="I79" s="155"/>
      <c r="J79" s="155"/>
      <c r="K79" s="155"/>
      <c r="L79" s="155"/>
      <c r="M79" s="155"/>
    </row>
    <row r="80" spans="2:13" s="82" customFormat="1" hidden="1" x14ac:dyDescent="0.2">
      <c r="C80" s="155"/>
      <c r="D80" s="157"/>
      <c r="E80" s="83"/>
      <c r="F80" s="83"/>
      <c r="G80" s="83"/>
      <c r="H80" s="155"/>
      <c r="I80" s="155"/>
      <c r="J80" s="155"/>
      <c r="K80" s="155"/>
      <c r="L80" s="155"/>
      <c r="M80" s="155"/>
    </row>
    <row r="81" spans="3:13" s="82" customFormat="1" hidden="1" x14ac:dyDescent="0.2">
      <c r="C81" s="155"/>
      <c r="D81" s="157"/>
      <c r="E81" s="83"/>
      <c r="F81" s="83"/>
      <c r="G81" s="83"/>
      <c r="H81" s="155"/>
      <c r="I81" s="155"/>
      <c r="J81" s="155"/>
      <c r="K81" s="155"/>
      <c r="L81" s="155"/>
      <c r="M81" s="155"/>
    </row>
    <row r="82" spans="3:13" s="82" customFormat="1" hidden="1" x14ac:dyDescent="0.2">
      <c r="C82" s="155"/>
      <c r="D82" s="157"/>
      <c r="E82" s="83"/>
      <c r="F82" s="83"/>
      <c r="G82" s="83"/>
      <c r="H82" s="155"/>
      <c r="I82" s="155"/>
      <c r="J82" s="155"/>
      <c r="K82" s="155"/>
      <c r="L82" s="155"/>
      <c r="M82" s="155"/>
    </row>
    <row r="83" spans="3:13" s="82" customFormat="1" hidden="1" x14ac:dyDescent="0.2">
      <c r="C83" s="155"/>
      <c r="D83" s="157"/>
      <c r="E83" s="83"/>
      <c r="F83" s="83"/>
      <c r="G83" s="83"/>
      <c r="H83" s="155"/>
      <c r="I83" s="155"/>
      <c r="J83" s="155"/>
      <c r="K83" s="155"/>
      <c r="L83" s="155"/>
      <c r="M83" s="155"/>
    </row>
    <row r="84" spans="3:13" s="82" customFormat="1" hidden="1" x14ac:dyDescent="0.2">
      <c r="C84" s="155"/>
      <c r="D84" s="155"/>
      <c r="E84" s="84"/>
      <c r="F84" s="84"/>
      <c r="G84" s="84"/>
      <c r="H84" s="155"/>
      <c r="I84" s="155"/>
      <c r="J84" s="155"/>
      <c r="K84" s="155"/>
      <c r="L84" s="155"/>
      <c r="M84" s="155"/>
    </row>
    <row r="85" spans="3:13" s="82" customFormat="1" hidden="1" x14ac:dyDescent="0.2">
      <c r="C85" s="155"/>
      <c r="D85" s="155"/>
      <c r="H85" s="155"/>
      <c r="I85" s="155"/>
      <c r="J85" s="155"/>
      <c r="K85" s="155"/>
      <c r="L85" s="155"/>
      <c r="M85" s="155"/>
    </row>
    <row r="86" spans="3:13" s="82" customFormat="1" hidden="1" x14ac:dyDescent="0.2">
      <c r="C86" s="155"/>
      <c r="D86" s="155"/>
      <c r="H86" s="155"/>
      <c r="I86" s="155"/>
      <c r="J86" s="155"/>
      <c r="K86" s="155"/>
      <c r="L86" s="155"/>
      <c r="M86" s="155"/>
    </row>
    <row r="87" spans="3:13" s="82" customFormat="1" hidden="1" x14ac:dyDescent="0.2">
      <c r="C87" s="155"/>
      <c r="D87" s="155"/>
      <c r="H87" s="155"/>
      <c r="I87" s="155"/>
      <c r="J87" s="155"/>
      <c r="K87" s="155"/>
      <c r="L87" s="155"/>
      <c r="M87" s="155"/>
    </row>
    <row r="88" spans="3:13" hidden="1" x14ac:dyDescent="0.2"/>
    <row r="89" spans="3:13" hidden="1" x14ac:dyDescent="0.2"/>
    <row r="90" spans="3:13" hidden="1" x14ac:dyDescent="0.2"/>
    <row r="91" spans="3:13" hidden="1" x14ac:dyDescent="0.2"/>
    <row r="92" spans="3:13" hidden="1" x14ac:dyDescent="0.2"/>
    <row r="93" spans="3:13" hidden="1" x14ac:dyDescent="0.2"/>
    <row r="94" spans="3:13" hidden="1" x14ac:dyDescent="0.2"/>
    <row r="95" spans="3:13" hidden="1" x14ac:dyDescent="0.2"/>
    <row r="96" spans="3:13" hidden="1" x14ac:dyDescent="0.2"/>
    <row r="97" spans="1:2" hidden="1" x14ac:dyDescent="0.2"/>
    <row r="98" spans="1:2" hidden="1" x14ac:dyDescent="0.2"/>
    <row r="99" spans="1:2" hidden="1" x14ac:dyDescent="0.2"/>
    <row r="100" spans="1:2" hidden="1" x14ac:dyDescent="0.2"/>
    <row r="101" spans="1:2" hidden="1" x14ac:dyDescent="0.2"/>
    <row r="102" spans="1:2" hidden="1" x14ac:dyDescent="0.2"/>
    <row r="103" spans="1:2" hidden="1" x14ac:dyDescent="0.2"/>
    <row r="104" spans="1:2" hidden="1" x14ac:dyDescent="0.2">
      <c r="A104" s="85"/>
      <c r="B104" s="85"/>
    </row>
    <row r="105" spans="1:2" hidden="1" x14ac:dyDescent="0.2">
      <c r="A105" s="85"/>
      <c r="B105" s="85"/>
    </row>
    <row r="106" spans="1:2" hidden="1" x14ac:dyDescent="0.2">
      <c r="A106" s="85"/>
      <c r="B106" s="85"/>
    </row>
    <row r="107" spans="1:2" hidden="1" x14ac:dyDescent="0.2">
      <c r="A107" s="85"/>
      <c r="B107" s="85"/>
    </row>
    <row r="108" spans="1:2" hidden="1" x14ac:dyDescent="0.2">
      <c r="A108" s="85"/>
      <c r="B108" s="85"/>
    </row>
    <row r="109" spans="1:2" hidden="1" x14ac:dyDescent="0.2">
      <c r="A109" s="85"/>
      <c r="B109" s="85"/>
    </row>
    <row r="110" spans="1:2" hidden="1" x14ac:dyDescent="0.2">
      <c r="A110" s="85"/>
      <c r="B110" s="85"/>
    </row>
    <row r="111" spans="1:2" hidden="1" x14ac:dyDescent="0.2">
      <c r="A111" s="85"/>
      <c r="B111" s="85"/>
    </row>
    <row r="112" spans="1:2" hidden="1" x14ac:dyDescent="0.2">
      <c r="A112" s="85"/>
      <c r="B112" s="85"/>
    </row>
    <row r="113" spans="1:2" hidden="1" x14ac:dyDescent="0.2">
      <c r="A113" s="85"/>
      <c r="B113" s="85"/>
    </row>
    <row r="114" spans="1:2" hidden="1" x14ac:dyDescent="0.2">
      <c r="A114" s="85"/>
      <c r="B114" s="85"/>
    </row>
    <row r="115" spans="1:2" hidden="1" x14ac:dyDescent="0.2">
      <c r="A115" s="85"/>
      <c r="B115" s="85"/>
    </row>
    <row r="116" spans="1:2" hidden="1" x14ac:dyDescent="0.2">
      <c r="A116" s="85"/>
      <c r="B116" s="85"/>
    </row>
    <row r="117" spans="1:2" hidden="1" x14ac:dyDescent="0.2">
      <c r="A117" s="85"/>
      <c r="B117" s="85"/>
    </row>
    <row r="118" spans="1:2" hidden="1" x14ac:dyDescent="0.2">
      <c r="A118" s="85"/>
      <c r="B118" s="85"/>
    </row>
    <row r="119" spans="1:2" hidden="1" x14ac:dyDescent="0.2">
      <c r="A119" s="85"/>
      <c r="B119" s="85"/>
    </row>
    <row r="120" spans="1:2" hidden="1" x14ac:dyDescent="0.2">
      <c r="A120" s="85"/>
      <c r="B120" s="85"/>
    </row>
    <row r="121" spans="1:2" hidden="1" x14ac:dyDescent="0.2">
      <c r="A121" s="85"/>
      <c r="B121" s="85"/>
    </row>
    <row r="122" spans="1:2" hidden="1" x14ac:dyDescent="0.2">
      <c r="A122" s="85"/>
      <c r="B122" s="85"/>
    </row>
    <row r="123" spans="1:2" hidden="1" x14ac:dyDescent="0.2">
      <c r="A123" s="85"/>
      <c r="B123" s="85"/>
    </row>
    <row r="124" spans="1:2" hidden="1" x14ac:dyDescent="0.2">
      <c r="A124" s="85"/>
      <c r="B124" s="85"/>
    </row>
    <row r="125" spans="1:2" hidden="1" x14ac:dyDescent="0.2">
      <c r="A125" s="85"/>
      <c r="B125" s="85"/>
    </row>
    <row r="126" spans="1:2" hidden="1" x14ac:dyDescent="0.2">
      <c r="A126" s="85"/>
      <c r="B126" s="85"/>
    </row>
    <row r="127" spans="1:2" hidden="1" x14ac:dyDescent="0.2">
      <c r="A127" s="85"/>
      <c r="B127" s="85"/>
    </row>
    <row r="128" spans="1:2" hidden="1" x14ac:dyDescent="0.2">
      <c r="A128" s="85"/>
      <c r="B128" s="85"/>
    </row>
    <row r="129" spans="1:2" hidden="1" x14ac:dyDescent="0.2">
      <c r="A129" s="85"/>
      <c r="B129" s="85"/>
    </row>
    <row r="130" spans="1:2" hidden="1" x14ac:dyDescent="0.2">
      <c r="A130" s="85"/>
      <c r="B130" s="85"/>
    </row>
    <row r="131" spans="1:2" hidden="1" x14ac:dyDescent="0.2">
      <c r="A131" s="85"/>
      <c r="B131" s="85"/>
    </row>
    <row r="132" spans="1:2" hidden="1" x14ac:dyDescent="0.2">
      <c r="A132" s="85"/>
      <c r="B132" s="85"/>
    </row>
    <row r="133" spans="1:2" hidden="1" x14ac:dyDescent="0.2">
      <c r="A133" s="85"/>
      <c r="B133" s="85"/>
    </row>
    <row r="134" spans="1:2" hidden="1" x14ac:dyDescent="0.2">
      <c r="A134" s="85"/>
      <c r="B134" s="85"/>
    </row>
    <row r="135" spans="1:2" hidden="1" x14ac:dyDescent="0.2">
      <c r="A135" s="85"/>
      <c r="B135" s="85"/>
    </row>
    <row r="136" spans="1:2" hidden="1" x14ac:dyDescent="0.2">
      <c r="A136" s="85"/>
      <c r="B136" s="85"/>
    </row>
    <row r="137" spans="1:2" hidden="1" x14ac:dyDescent="0.2">
      <c r="A137" s="85"/>
      <c r="B137" s="85"/>
    </row>
    <row r="138" spans="1:2" hidden="1" x14ac:dyDescent="0.2">
      <c r="A138" s="85"/>
      <c r="B138" s="85"/>
    </row>
    <row r="139" spans="1:2" hidden="1" x14ac:dyDescent="0.2">
      <c r="A139" s="85"/>
      <c r="B139" s="85"/>
    </row>
    <row r="140" spans="1:2" hidden="1" x14ac:dyDescent="0.2">
      <c r="A140" s="85"/>
      <c r="B140" s="85"/>
    </row>
    <row r="141" spans="1:2" hidden="1" x14ac:dyDescent="0.2">
      <c r="A141" s="85"/>
      <c r="B141" s="85"/>
    </row>
    <row r="142" spans="1:2" hidden="1" x14ac:dyDescent="0.2">
      <c r="A142" s="85"/>
      <c r="B142" s="85"/>
    </row>
    <row r="143" spans="1:2" hidden="1" x14ac:dyDescent="0.2">
      <c r="A143" s="85"/>
      <c r="B143" s="85"/>
    </row>
    <row r="144" spans="1:2" hidden="1" x14ac:dyDescent="0.2">
      <c r="A144" s="85"/>
      <c r="B144" s="85"/>
    </row>
    <row r="145" spans="1:2" hidden="1" x14ac:dyDescent="0.2">
      <c r="A145" s="85"/>
      <c r="B145" s="85"/>
    </row>
    <row r="146" spans="1:2" hidden="1" x14ac:dyDescent="0.2">
      <c r="A146" s="85"/>
      <c r="B146" s="85"/>
    </row>
    <row r="147" spans="1:2" hidden="1" x14ac:dyDescent="0.2">
      <c r="A147" s="85"/>
      <c r="B147" s="85"/>
    </row>
    <row r="148" spans="1:2" hidden="1" x14ac:dyDescent="0.2">
      <c r="A148" s="85"/>
      <c r="B148" s="85"/>
    </row>
    <row r="149" spans="1:2" hidden="1" x14ac:dyDescent="0.2">
      <c r="A149" s="85"/>
      <c r="B149" s="85"/>
    </row>
    <row r="150" spans="1:2" hidden="1" x14ac:dyDescent="0.2">
      <c r="A150" s="85"/>
      <c r="B150" s="85"/>
    </row>
    <row r="151" spans="1:2" hidden="1" x14ac:dyDescent="0.2">
      <c r="A151" s="85"/>
      <c r="B151" s="85"/>
    </row>
    <row r="152" spans="1:2" hidden="1" x14ac:dyDescent="0.2">
      <c r="A152" s="85"/>
      <c r="B152" s="85"/>
    </row>
    <row r="153" spans="1:2" hidden="1" x14ac:dyDescent="0.2">
      <c r="A153" s="85"/>
      <c r="B153" s="85"/>
    </row>
    <row r="154" spans="1:2" hidden="1" x14ac:dyDescent="0.2">
      <c r="A154" s="85"/>
      <c r="B154" s="85"/>
    </row>
    <row r="155" spans="1:2" s="101" customFormat="1" hidden="1" x14ac:dyDescent="0.2"/>
    <row r="156" spans="1:2" s="101" customFormat="1" hidden="1" x14ac:dyDescent="0.2"/>
    <row r="157" spans="1:2" s="101" customFormat="1" hidden="1" x14ac:dyDescent="0.2"/>
    <row r="158" spans="1:2" s="101" customFormat="1" hidden="1" x14ac:dyDescent="0.2"/>
    <row r="159" spans="1:2" s="101" customFormat="1" hidden="1" x14ac:dyDescent="0.2"/>
  </sheetData>
  <sheetProtection password="BD53" sheet="1" objects="1" scenarios="1"/>
  <mergeCells count="61">
    <mergeCell ref="I41:M46"/>
    <mergeCell ref="I47:M47"/>
    <mergeCell ref="F42:G42"/>
    <mergeCell ref="F43:G43"/>
    <mergeCell ref="B31:H32"/>
    <mergeCell ref="B33:H33"/>
    <mergeCell ref="I15:M15"/>
    <mergeCell ref="I16:M16"/>
    <mergeCell ref="B15:H16"/>
    <mergeCell ref="I19:M19"/>
    <mergeCell ref="B19:H20"/>
    <mergeCell ref="B21:H21"/>
    <mergeCell ref="C41:D41"/>
    <mergeCell ref="C40:D40"/>
    <mergeCell ref="D38:E38"/>
    <mergeCell ref="D22:E22"/>
    <mergeCell ref="I20:M20"/>
    <mergeCell ref="B29:H29"/>
    <mergeCell ref="D30:E30"/>
    <mergeCell ref="B23:H24"/>
    <mergeCell ref="I23:M23"/>
    <mergeCell ref="I24:M24"/>
    <mergeCell ref="B25:H25"/>
    <mergeCell ref="D26:E26"/>
    <mergeCell ref="B27:H28"/>
    <mergeCell ref="B17:H17"/>
    <mergeCell ref="D18:E18"/>
    <mergeCell ref="D14:E14"/>
    <mergeCell ref="B2:M2"/>
    <mergeCell ref="I11:M11"/>
    <mergeCell ref="I12:M12"/>
    <mergeCell ref="B11:H12"/>
    <mergeCell ref="B9:M9"/>
    <mergeCell ref="B13:H13"/>
    <mergeCell ref="B4:M4"/>
    <mergeCell ref="B6:M6"/>
    <mergeCell ref="B7:M7"/>
    <mergeCell ref="B8:M8"/>
    <mergeCell ref="B48:B49"/>
    <mergeCell ref="C48:D49"/>
    <mergeCell ref="C47:D47"/>
    <mergeCell ref="H49:I49"/>
    <mergeCell ref="H55:M56"/>
    <mergeCell ref="H50:I50"/>
    <mergeCell ref="K50:M50"/>
    <mergeCell ref="K49:M49"/>
    <mergeCell ref="I27:M27"/>
    <mergeCell ref="I28:M28"/>
    <mergeCell ref="H60:M60"/>
    <mergeCell ref="C42:D42"/>
    <mergeCell ref="C44:D44"/>
    <mergeCell ref="C43:D43"/>
    <mergeCell ref="C45:D45"/>
    <mergeCell ref="C46:D46"/>
    <mergeCell ref="B37:H37"/>
    <mergeCell ref="I35:M35"/>
    <mergeCell ref="I36:M36"/>
    <mergeCell ref="B35:H36"/>
    <mergeCell ref="I32:M32"/>
    <mergeCell ref="D34:E34"/>
    <mergeCell ref="I31:M31"/>
  </mergeCells>
  <phoneticPr fontId="0" type="noConversion"/>
  <dataValidations xWindow="297" yWindow="432" count="18">
    <dataValidation allowBlank="1" showInputMessage="1" prompt="Anote la Unidad de Medida" sqref="C38 C34 C18 C14 C22 C30 C26"/>
    <dataValidation type="textLength" operator="equal" allowBlank="1" showInputMessage="1" showErrorMessage="1" error="ANOTAR A 18 POSICIONES EL C.U.R.P. DEL EVALUADOR CON MAYUSCULAS" sqref="K49:L49">
      <formula1>18</formula1>
    </dataValidation>
    <dataValidation type="textLength" operator="equal" allowBlank="1" showInputMessage="1" showErrorMessage="1" error="ANOTAR A 13 POSICIONES EL R.F.C. DEL EVALUADOR CON MAYUSCULAS" sqref="H49:I49">
      <formula1>13</formula1>
    </dataValidation>
    <dataValidation allowBlank="1" showInputMessage="1" prompt="Anote la ponderación._x000a_La suma de las ponderaciones de las metas utilizadas, deberá sumar 100._x000a_" sqref="H14 H18 H22 H26 H30 H34 H38"/>
    <dataValidation type="custom" allowBlank="1" showInputMessage="1" showErrorMessage="1" error="Elije una sola opción en los parámetros de evaluación" sqref="I14:L14">
      <formula1>COUNTIF($I$14:$M$14,I14)=1</formula1>
    </dataValidation>
    <dataValidation type="custom" allowBlank="1" showInputMessage="1" showErrorMessage="1" error="Elije una sola opción en los parámetros de evaluación" prompt="SI APLICA ESTE PARAMETRO, LA PONDERACION DE ESTA META, NO DEBE TENER VALOR" sqref="M14">
      <formula1>COUNTIF($I$14:$M$14,M14)=1</formula1>
    </dataValidation>
    <dataValidation type="custom" allowBlank="1" showInputMessage="1" showErrorMessage="1" error="Elije una sola opción en los parámetros de evaluación" sqref="I18:L18">
      <formula1>COUNTIF($I$18:$M$18,I18)=1</formula1>
    </dataValidation>
    <dataValidation type="custom" allowBlank="1" showInputMessage="1" showErrorMessage="1" error="Elije una sola opción en los parámetros de evaluación" prompt="SI APLICA ESTE PARAMETRO, LA PONDERACION DE ESTA META, NO DEBE TENER VALOR" sqref="M18">
      <formula1>COUNTIF($I$18:$M$18,M18)=1</formula1>
    </dataValidation>
    <dataValidation type="custom" allowBlank="1" showInputMessage="1" showErrorMessage="1" error="Elije una sola opción en los parámetros de evaluación" sqref="I22:L22">
      <formula1>COUNTIF($I$22:$M$22,I22)=1</formula1>
    </dataValidation>
    <dataValidation type="custom" allowBlank="1" showInputMessage="1" showErrorMessage="1" error="Elije una sola opción en los parámetros de evaluación" prompt="SI APLICA ESTE PARAMETRO, LA PONDERACION DE ESTA META, NO DEBE TENER VALOR" sqref="M22">
      <formula1>COUNTIF($I$22:$M$22,M22)=1</formula1>
    </dataValidation>
    <dataValidation type="custom" allowBlank="1" showInputMessage="1" showErrorMessage="1" error="Elije una sola opción en los parámetros de evaluación" sqref="I26:L26">
      <formula1>COUNTIF($I$26:$M$26,I26)=1</formula1>
    </dataValidation>
    <dataValidation type="custom" allowBlank="1" showInputMessage="1" showErrorMessage="1" error="Elije una sola opción en los parámetros de evaluación" prompt="SI APLICA ESTE PARAMETRO, LA PONDERACION DE ESTA META, NO DEBE TENER VALOR" sqref="M26">
      <formula1>COUNTIF($I$26:$M$26,M26)=1</formula1>
    </dataValidation>
    <dataValidation type="custom" allowBlank="1" showInputMessage="1" showErrorMessage="1" error="Elije una sola opción en los parámetros de evaluación" sqref="I30:L30">
      <formula1>COUNTIF($I$30:$M$30,I30)=1</formula1>
    </dataValidation>
    <dataValidation type="custom" allowBlank="1" showInputMessage="1" showErrorMessage="1" error="Elije una sola opción en los parámetros de evaluación" prompt="SI APLICA ESTE PARAMETRO, LA PONDERACION DE ESTA META, NO DEBE TENER VALOR" sqref="M30">
      <formula1>COUNTIF($I$30:$M$30,M30)=1</formula1>
    </dataValidation>
    <dataValidation type="custom" allowBlank="1" showInputMessage="1" showErrorMessage="1" error="Elije una sola opción en los parámetros de evaluación" sqref="I38:L38">
      <formula1>COUNTIF($I$38:$M$38,I38)=1</formula1>
    </dataValidation>
    <dataValidation type="custom" allowBlank="1" showInputMessage="1" showErrorMessage="1" error="Elije una sola opción en los parámetros de evaluación" sqref="I34:L34">
      <formula1>COUNTIF($I$34:$M$34,I34)=1</formula1>
    </dataValidation>
    <dataValidation type="custom" allowBlank="1" showInputMessage="1" showErrorMessage="1" error="Elije una sola opción en los parámetros de evaluación" prompt="SI APLICA ESTE PARAMETRO, LA PONDERACION DE ESTA META, NO DEBE TENER VALOR" sqref="M34">
      <formula1>COUNTIF($I$34:$M$34,M34)=1</formula1>
    </dataValidation>
    <dataValidation type="custom" allowBlank="1" showInputMessage="1" showErrorMessage="1" error="Elije una sola opción en los parámetros de evaluación" prompt="SI APLICA ESTE PARAMETRO, LA PONDERACION DE ESTA META, NO DEBE TENER VALOR" sqref="M38">
      <formula1>COUNTIF($I$38:$M$38,M38)=1</formula1>
    </dataValidation>
  </dataValidations>
  <printOptions horizontalCentered="1"/>
  <pageMargins left="0" right="0" top="0" bottom="0" header="0" footer="0"/>
  <pageSetup scale="50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>
    <tabColor indexed="13"/>
  </sheetPr>
  <dimension ref="A1:AZ255"/>
  <sheetViews>
    <sheetView zoomScale="75" zoomScaleNormal="100" zoomScaleSheetLayoutView="75" workbookViewId="0">
      <selection sqref="A1:XFD1048576"/>
    </sheetView>
  </sheetViews>
  <sheetFormatPr baseColWidth="10" defaultColWidth="0" defaultRowHeight="12.75" zeroHeight="1" x14ac:dyDescent="0.2"/>
  <cols>
    <col min="1" max="1" width="14" style="17" bestFit="1" customWidth="1"/>
    <col min="2" max="2" width="7.140625" style="17" hidden="1"/>
    <col min="3" max="3" width="3" style="17" hidden="1"/>
    <col min="4" max="4" width="9.7109375" style="17" hidden="1"/>
    <col min="5" max="5" width="4.7109375" style="17" hidden="1"/>
    <col min="6" max="6" width="5.85546875" style="17" hidden="1"/>
    <col min="7" max="7" width="20" style="17" hidden="1"/>
    <col min="8" max="8" width="7.42578125" style="17" hidden="1"/>
    <col min="9" max="9" width="5.28515625" style="17" hidden="1"/>
    <col min="10" max="10" width="3" style="17" hidden="1"/>
    <col min="11" max="12" width="29.28515625" style="17" hidden="1"/>
    <col min="13" max="13" width="7.42578125" style="17" hidden="1"/>
    <col min="14" max="14" width="5.28515625" style="17" hidden="1"/>
    <col min="15" max="15" width="3" style="17" hidden="1"/>
    <col min="16" max="16" width="29.28515625" style="17" hidden="1"/>
    <col min="17" max="17" width="24.7109375" style="17" hidden="1"/>
    <col min="18" max="18" width="7.42578125" style="17" hidden="1"/>
    <col min="19" max="19" width="5.28515625" style="17" hidden="1"/>
    <col min="20" max="20" width="3" style="206" hidden="1"/>
    <col min="21" max="22" width="29.28515625" style="17" hidden="1"/>
    <col min="23" max="23" width="15.7109375" style="17" hidden="1"/>
    <col min="24" max="24" width="2.7109375" style="17" hidden="1"/>
    <col min="25" max="25" width="22.85546875" style="17" hidden="1"/>
    <col min="26" max="26" width="14.85546875" style="17" hidden="1"/>
    <col min="27" max="27" width="27.42578125" style="17" hidden="1"/>
    <col min="28" max="28" width="19.7109375" style="17" hidden="1"/>
    <col min="29" max="29" width="6.42578125" style="17" hidden="1"/>
    <col min="30" max="30" width="22.85546875" style="17" hidden="1"/>
    <col min="31" max="31" width="27" style="17" hidden="1"/>
    <col min="32" max="32" width="8.7109375" style="17" hidden="1"/>
    <col min="33" max="33" width="20.28515625" style="17" hidden="1"/>
    <col min="34" max="34" width="24" style="17" hidden="1"/>
    <col min="35" max="35" width="19" style="17" hidden="1"/>
    <col min="36" max="36" width="10" style="17" hidden="1"/>
    <col min="37" max="37" width="19" style="17" hidden="1"/>
    <col min="38" max="38" width="13.140625" style="17" hidden="1"/>
    <col min="39" max="39" width="12.28515625" style="17" hidden="1"/>
    <col min="40" max="40" width="13.140625" style="17" hidden="1"/>
    <col min="41" max="42" width="5.28515625" style="17" hidden="1"/>
    <col min="43" max="44" width="4.85546875" style="17" hidden="1"/>
    <col min="45" max="45" width="7.42578125" style="17" hidden="1"/>
    <col min="46" max="46" width="15.7109375" style="17" hidden="1"/>
    <col min="47" max="47" width="3.5703125" style="17" hidden="1"/>
    <col min="48" max="48" width="2.7109375" style="17" hidden="1"/>
    <col min="49" max="49" width="19.5703125" style="17" hidden="1"/>
    <col min="50" max="50" width="2.42578125" style="17" hidden="1"/>
    <col min="51" max="51" width="2.7109375" style="17" hidden="1"/>
    <col min="52" max="52" width="20" style="17" hidden="1"/>
    <col min="53" max="16384" width="15.7109375" style="17" hidden="1"/>
  </cols>
  <sheetData>
    <row r="1" spans="1:52" ht="15" x14ac:dyDescent="0.2">
      <c r="A1" s="196" t="s">
        <v>9</v>
      </c>
      <c r="B1" s="16"/>
      <c r="C1" s="694">
        <v>1</v>
      </c>
      <c r="D1" s="694"/>
      <c r="E1" s="37">
        <v>0</v>
      </c>
      <c r="F1" s="37">
        <v>0.8</v>
      </c>
      <c r="G1" s="215" t="s">
        <v>68</v>
      </c>
      <c r="H1" s="33" t="str">
        <f>IF('vcai-SUPERIOR'!G14="X",4,IF('vcai-SUPERIOR'!H14="X",3,IF('vcai-SUPERIOR'!I14="X",2,IF('vcai-SUPERIOR'!J14="X",1,IF('vcai-SUPERIOR'!K14="X","No Aplica","   " )))))</f>
        <v xml:space="preserve">   </v>
      </c>
      <c r="I1" s="32">
        <f>IF(J1=0,0,K3/J4)</f>
        <v>0</v>
      </c>
      <c r="J1" s="33">
        <f>COUNTIF(H1,"&gt;=1")</f>
        <v>0</v>
      </c>
      <c r="K1" s="199" t="s">
        <v>19</v>
      </c>
      <c r="L1" s="295">
        <f>IF(J1=1,LOOKUP(H1,C1:D6))*I1/100</f>
        <v>0</v>
      </c>
      <c r="M1" s="33" t="str">
        <f>IF('vcai-AUTO'!H14="X",4,IF('vcai-AUTO'!I14="X",3,IF('vcai-AUTO'!J14="X",2,IF('vcai-AUTO'!K14="X",1,"   " ))))</f>
        <v xml:space="preserve">   </v>
      </c>
      <c r="N1" s="32">
        <f>IF(O1=0,0,P3/O4)</f>
        <v>0</v>
      </c>
      <c r="O1" s="33">
        <f>COUNTIF(M1,"&gt;=1")</f>
        <v>0</v>
      </c>
      <c r="P1" s="199" t="s">
        <v>19</v>
      </c>
      <c r="Q1" s="36">
        <f>IF(O1=1,LOOKUP(M1,C1:D6))*N1/100</f>
        <v>0</v>
      </c>
      <c r="R1" s="33" t="str">
        <f>IF('vcai-3°EVALUADOR'!G14="X",4,IF('vcai-3°EVALUADOR'!H14="X",3,IF('vcai-3°EVALUADOR'!I14="X",2,IF('vcai-3°EVALUADOR'!J14="X",1,IF('vcai-3°EVALUADOR'!K14="X","No Aplica","   " )))))</f>
        <v xml:space="preserve">   </v>
      </c>
      <c r="S1" s="36">
        <f>IF(T1=0,0,U3/T4)</f>
        <v>0</v>
      </c>
      <c r="T1" s="33">
        <f>COUNTIF(R1,"&gt;=1")</f>
        <v>0</v>
      </c>
      <c r="U1" s="199" t="s">
        <v>19</v>
      </c>
      <c r="V1" s="36">
        <f>IF(T1=1,LOOKUP(R1,C1:D6))*S1/100</f>
        <v>0</v>
      </c>
      <c r="W1" s="33"/>
      <c r="X1" s="33" t="str">
        <f>IF(VCIFM!G18="X",4,IF(VCIFM!H18="X",3,IF(VCIFM!I18="X",2,IF(VCIFM!J18="X",1,IF(VCIFM!K18="X",0,"   " )))))</f>
        <v xml:space="preserve">   </v>
      </c>
      <c r="Y1" s="33">
        <f t="shared" ref="Y1:Y7" si="0">COUNTIF(X1,"&gt;=1")</f>
        <v>0</v>
      </c>
      <c r="Z1" s="216">
        <f>VCIFM!F18/100</f>
        <v>0</v>
      </c>
      <c r="AA1" s="232" t="str">
        <f t="shared" ref="AA1:AA7" si="1">IF(Y1=1,LOOKUP(X1,$C$1:$D$6)*Z1,"0")</f>
        <v>0</v>
      </c>
      <c r="AB1" s="33" t="str">
        <f>IF(VCCOGR!I14="X",4,IF(VCCOGR!J14="X",3,IF(VCCOGR!K14="X",2,IF(VCCOGR!L14="X",1,IF(VCCOGR!M14="X",0,"   " )))))</f>
        <v xml:space="preserve">   </v>
      </c>
      <c r="AC1" s="33">
        <f t="shared" ref="AC1:AC7" si="2">COUNTIF(AB1,"&gt;=1")</f>
        <v>0</v>
      </c>
      <c r="AD1" s="36">
        <f>VCCOGR!H14/100</f>
        <v>0</v>
      </c>
      <c r="AE1" s="22">
        <f t="shared" ref="AE1:AE7" si="3">IF(AC1=1,LOOKUP(AB1,$C$1:$D$6))*AD1</f>
        <v>0</v>
      </c>
      <c r="AF1" s="206" t="s">
        <v>105</v>
      </c>
      <c r="AG1" s="704" t="s">
        <v>64</v>
      </c>
      <c r="AH1" s="704"/>
      <c r="AI1" s="704"/>
      <c r="AJ1" s="704"/>
      <c r="AK1" s="704"/>
      <c r="AL1" s="298">
        <f>SUM(AK3,AJ8,AJ10)</f>
        <v>0</v>
      </c>
      <c r="AU1" s="233">
        <v>1</v>
      </c>
      <c r="AV1" s="217" t="str">
        <f>IF(APOR.DEST.!H24="X",0.385,IF(APOR.DEST.!I24="X",0.256,IF(APOR.DEST.!J24="X",0.128,"   ")))</f>
        <v xml:space="preserve">   </v>
      </c>
      <c r="AX1" s="206">
        <v>1</v>
      </c>
      <c r="AY1" s="22" t="str">
        <f>IF(ACT.EXT.!H23="X", 3.349,IF(ACT.EXT.!I23="X", 2.22, IF(ACT.EXT.!J23="X",1.11,"   ")))</f>
        <v xml:space="preserve">   </v>
      </c>
    </row>
    <row r="2" spans="1:52" ht="15.75" hidden="1" x14ac:dyDescent="0.2">
      <c r="A2" s="18" t="s">
        <v>8</v>
      </c>
      <c r="B2" s="19">
        <v>30</v>
      </c>
      <c r="C2" s="206">
        <v>0</v>
      </c>
      <c r="D2" s="42" t="s">
        <v>15</v>
      </c>
      <c r="E2" s="233">
        <v>0.9</v>
      </c>
      <c r="F2" s="233">
        <v>59.9</v>
      </c>
      <c r="G2" s="44" t="s">
        <v>160</v>
      </c>
      <c r="H2" s="33" t="str">
        <f>IF('vcai-SUPERIOR'!G15="X",4,IF('vcai-SUPERIOR'!H15="X",3,IF('vcai-SUPERIOR'!I15="X",2,IF('vcai-SUPERIOR'!J15="X",1,IF('vcai-SUPERIOR'!K15="X","No Aplica"," ")))))</f>
        <v xml:space="preserve"> </v>
      </c>
      <c r="I2" s="32">
        <f>IF(J2=0,0,K3/J4)</f>
        <v>0</v>
      </c>
      <c r="J2" s="33">
        <f>COUNTIF(H2,"&gt;=1")</f>
        <v>0</v>
      </c>
      <c r="K2" s="21"/>
      <c r="L2" s="295">
        <f>IF(J2=1,LOOKUP(H2,C1:D6))*I2/100</f>
        <v>0</v>
      </c>
      <c r="M2" s="33" t="str">
        <f>IF('vcai-AUTO'!H15="X",4,IF('vcai-AUTO'!I15="X",3,IF('vcai-AUTO'!J15="X",2,IF('vcai-AUTO'!K15="X",1,"   " ))))</f>
        <v xml:space="preserve">   </v>
      </c>
      <c r="N2" s="32">
        <f>IF(O2=0,0,P3/O4)</f>
        <v>0</v>
      </c>
      <c r="O2" s="33">
        <f>COUNTIF(M2,"&gt;=1")</f>
        <v>0</v>
      </c>
      <c r="P2" s="21"/>
      <c r="Q2" s="36">
        <f>IF(O2=1,LOOKUP(M2,C2:D7))*N2/100</f>
        <v>0</v>
      </c>
      <c r="R2" s="33" t="str">
        <f>IF('vcai-3°EVALUADOR'!G15="X",4,IF('vcai-3°EVALUADOR'!H15="X",3,IF('vcai-3°EVALUADOR'!I15="X",2,IF('vcai-3°EVALUADOR'!J15="X",1,IF('vcai-3°EVALUADOR'!K15="X","No Aplica","   " )))))</f>
        <v xml:space="preserve">   </v>
      </c>
      <c r="S2" s="36">
        <f>IF(T2=0,0,U3/T4)</f>
        <v>0</v>
      </c>
      <c r="T2" s="33">
        <f>COUNTIF(R2,"&gt;=1")</f>
        <v>0</v>
      </c>
      <c r="V2" s="36">
        <f>IF(T2=1,LOOKUP(R2,C2:D7))*S2/100</f>
        <v>0</v>
      </c>
      <c r="W2" s="33"/>
      <c r="X2" s="33" t="str">
        <f>IF(VCIFM!G22="X",4,IF(VCIFM!H22="X",3,IF(VCIFM!I22="X",2,IF(VCIFM!J22="X",1,IF(VCIFM!K22="X",0,"   " )))))</f>
        <v xml:space="preserve">   </v>
      </c>
      <c r="Y2" s="33">
        <f t="shared" si="0"/>
        <v>0</v>
      </c>
      <c r="Z2" s="216">
        <f>VCIFM!F22/100</f>
        <v>0</v>
      </c>
      <c r="AA2" s="232" t="str">
        <f t="shared" si="1"/>
        <v>0</v>
      </c>
      <c r="AB2" s="33" t="str">
        <f>IF(VCCOGR!I18="X",4,IF(VCCOGR!J18="X",3,IF(VCCOGR!K18="X",2,IF(VCCOGR!L18="X",1,IF(VCCOGR!M18="X",0,"   " )))))</f>
        <v xml:space="preserve">   </v>
      </c>
      <c r="AC2" s="33">
        <f t="shared" si="2"/>
        <v>0</v>
      </c>
      <c r="AD2" s="36">
        <f>VCCOGR!H18/100</f>
        <v>0</v>
      </c>
      <c r="AE2" s="22">
        <f t="shared" si="3"/>
        <v>0</v>
      </c>
      <c r="AF2" s="263">
        <f>SUM(AF5,AF4,AF10,AF3)</f>
        <v>40</v>
      </c>
      <c r="AG2" s="704" t="s">
        <v>103</v>
      </c>
      <c r="AH2" s="704"/>
      <c r="AI2" s="704"/>
      <c r="AJ2" s="704"/>
      <c r="AK2" s="20"/>
      <c r="AL2" s="262">
        <f>AL1/AF2*100</f>
        <v>0</v>
      </c>
      <c r="AN2" s="17" t="s">
        <v>41</v>
      </c>
      <c r="AU2" s="233">
        <v>2</v>
      </c>
      <c r="AV2" s="217" t="str">
        <f>IF(APOR.DEST.!H25="X",0.385,IF(APOR.DEST.!I25="X",0.256,IF(APOR.DEST.!J25="X",0.128,"   ")))</f>
        <v xml:space="preserve">   </v>
      </c>
      <c r="AX2" s="206">
        <v>2</v>
      </c>
      <c r="AY2" s="22" t="str">
        <f>IF(ACT.EXT.!H24="X",3.349,IF(ACT.EXT.!I24="X",2.22,IF(ACT.EXT.!J24="X",1.11,"   ")))</f>
        <v xml:space="preserve">   </v>
      </c>
    </row>
    <row r="3" spans="1:52" hidden="1" x14ac:dyDescent="0.2">
      <c r="A3" s="18" t="s">
        <v>10</v>
      </c>
      <c r="B3" s="19">
        <v>67.45</v>
      </c>
      <c r="C3" s="218">
        <v>1</v>
      </c>
      <c r="D3" s="35">
        <v>30</v>
      </c>
      <c r="E3" s="233">
        <v>60</v>
      </c>
      <c r="F3" s="233">
        <v>69.900000000000006</v>
      </c>
      <c r="G3" s="44" t="s">
        <v>159</v>
      </c>
      <c r="H3" s="33" t="str">
        <f>IF('vcai-SUPERIOR'!G16="X",4,IF('vcai-SUPERIOR'!H16="X",3,IF('vcai-SUPERIOR'!I16="X",2,IF('vcai-SUPERIOR'!J16="X",1,IF('vcai-SUPERIOR'!K16="X","No Aplica","   " )))))</f>
        <v xml:space="preserve">   </v>
      </c>
      <c r="I3" s="32">
        <f>IF(J3=0,0,K3/J4)</f>
        <v>0</v>
      </c>
      <c r="J3" s="33">
        <f>COUNTIF(H3,"&gt;=1")</f>
        <v>0</v>
      </c>
      <c r="K3" s="219">
        <v>20</v>
      </c>
      <c r="L3" s="295">
        <f>IF(J3=1,LOOKUP(H3,C1:D6))*I3/100</f>
        <v>0</v>
      </c>
      <c r="M3" s="33" t="str">
        <f>IF('vcai-AUTO'!H16="X",4,IF('vcai-AUTO'!I16="X",3,IF('vcai-AUTO'!J16="X",2,IF('vcai-AUTO'!K16="X",1,"   " ))))</f>
        <v xml:space="preserve">   </v>
      </c>
      <c r="N3" s="32">
        <f>IF(O3=0,0,P3/O4)</f>
        <v>0</v>
      </c>
      <c r="O3" s="33">
        <f>COUNTIF(M3,"&gt;=1")</f>
        <v>0</v>
      </c>
      <c r="P3" s="219">
        <f>K3</f>
        <v>20</v>
      </c>
      <c r="Q3" s="36">
        <f>IF(O3=1,LOOKUP(M3,C3:D8))*N3/100</f>
        <v>0</v>
      </c>
      <c r="R3" s="33" t="str">
        <f>IF('vcai-3°EVALUADOR'!G16="X",4,IF('vcai-3°EVALUADOR'!H16="X",3,IF('vcai-3°EVALUADOR'!I16="X",2,IF('vcai-3°EVALUADOR'!J16="X",1,IF('vcai-3°EVALUADOR'!K16="X","No Aplica","   " )))))</f>
        <v xml:space="preserve">   </v>
      </c>
      <c r="S3" s="36">
        <f>IF(T3=0,0,U3/T4)</f>
        <v>0</v>
      </c>
      <c r="T3" s="33">
        <f>COUNTIF(R3,"&gt;=1")</f>
        <v>0</v>
      </c>
      <c r="U3" s="220">
        <f>P3</f>
        <v>20</v>
      </c>
      <c r="V3" s="36">
        <f>IF(T3=1,LOOKUP(R3,C3:D8))*S3/100</f>
        <v>0</v>
      </c>
      <c r="W3" s="33"/>
      <c r="X3" s="33" t="str">
        <f>IF(VCIFM!G26="X",4,IF(VCIFM!H26="X",3,IF(VCIFM!I26="X",2,IF(VCIFM!J26="X",1,IF(VCIFM!K26="X",0,"   " )))))</f>
        <v xml:space="preserve">   </v>
      </c>
      <c r="Y3" s="33">
        <f t="shared" si="0"/>
        <v>0</v>
      </c>
      <c r="Z3" s="216">
        <f>VCIFM!F26/100</f>
        <v>0</v>
      </c>
      <c r="AA3" s="232" t="str">
        <f t="shared" si="1"/>
        <v>0</v>
      </c>
      <c r="AB3" s="33" t="str">
        <f>IF(VCCOGR!I22="X",4,IF(VCCOGR!J22="X",3,IF(VCCOGR!K22="X",2,IF(VCCOGR!L22="X",1,IF(VCCOGR!M22="X",0,"   " )))))</f>
        <v xml:space="preserve">   </v>
      </c>
      <c r="AC3" s="33">
        <f t="shared" si="2"/>
        <v>0</v>
      </c>
      <c r="AD3" s="36">
        <f>VCCOGR!H22/100</f>
        <v>0</v>
      </c>
      <c r="AE3" s="22">
        <f t="shared" si="3"/>
        <v>0</v>
      </c>
      <c r="AF3" s="36">
        <f>IF(AE15=0,AC12,IF(AE15=1,AD12,IF(AE15=2,AE12)))</f>
        <v>10</v>
      </c>
      <c r="AG3" s="264" t="s">
        <v>29</v>
      </c>
      <c r="AH3" s="38">
        <f>Q22</f>
        <v>0</v>
      </c>
      <c r="AI3" s="38" t="str">
        <f>Q24</f>
        <v>Aplica la evaluación</v>
      </c>
      <c r="AJ3" s="265">
        <f>AH3*AF3/100</f>
        <v>0</v>
      </c>
      <c r="AK3" s="298">
        <f>SUM(AJ3:AJ5)</f>
        <v>0</v>
      </c>
      <c r="AL3" s="703" t="str">
        <f>VLOOKUP(AL2,E1:G5,3)</f>
        <v>NO APLICA</v>
      </c>
      <c r="AM3" s="25"/>
      <c r="AN3" s="693" t="s">
        <v>47</v>
      </c>
      <c r="AO3" s="693"/>
      <c r="AP3" s="693"/>
      <c r="AQ3" s="693"/>
      <c r="AR3" s="693"/>
      <c r="AS3" s="693"/>
      <c r="AU3" s="233">
        <v>3</v>
      </c>
      <c r="AV3" s="217" t="str">
        <f>IF(APOR.DEST.!H26="X",0.385,IF(APOR.DEST.!I26="X",0.256,IF(APOR.DEST.!J26="X",0.128,"   ")))</f>
        <v xml:space="preserve">   </v>
      </c>
      <c r="AX3" s="206">
        <v>3</v>
      </c>
      <c r="AY3" s="22" t="str">
        <f>IF(ACT.EXT.!H25="X",3.35,IF(ACT.EXT.!I25="X",2.22,IF(ACT.EXT.!J25="X",1.11,"   ")))</f>
        <v xml:space="preserve">   </v>
      </c>
    </row>
    <row r="4" spans="1:52" hidden="1" x14ac:dyDescent="0.2">
      <c r="A4" s="18" t="s">
        <v>11</v>
      </c>
      <c r="B4" s="19">
        <v>82.5</v>
      </c>
      <c r="C4" s="206">
        <v>2</v>
      </c>
      <c r="D4" s="32">
        <v>65</v>
      </c>
      <c r="E4" s="233">
        <v>70</v>
      </c>
      <c r="F4" s="233">
        <v>89.9</v>
      </c>
      <c r="G4" s="44" t="s">
        <v>14</v>
      </c>
      <c r="J4" s="207">
        <f>SUM(J1,J2,J3)</f>
        <v>0</v>
      </c>
      <c r="K4" s="221" t="s">
        <v>0</v>
      </c>
      <c r="L4" s="296" t="str">
        <f>IF(J4&gt;0,SUM(L1:L3),"Verifica la evaluación")</f>
        <v>Verifica la evaluación</v>
      </c>
      <c r="O4" s="207">
        <f>SUM(O1:O3)</f>
        <v>0</v>
      </c>
      <c r="P4" s="221" t="s">
        <v>0</v>
      </c>
      <c r="Q4" s="239" t="str">
        <f>IF(O4&gt;0,SUM(Q1:Q3),"Verifica la evaluación")</f>
        <v>Verifica la evaluación</v>
      </c>
      <c r="T4" s="207">
        <f>SUM(T1:T3)</f>
        <v>0</v>
      </c>
      <c r="U4" s="222" t="s">
        <v>0</v>
      </c>
      <c r="V4" s="239" t="str">
        <f>IF(T4&gt;0,SUM(V1:V3),"Verifica la evaluación")</f>
        <v>Verifica la evaluación</v>
      </c>
      <c r="W4" s="33"/>
      <c r="X4" s="33" t="str">
        <f>IF(VCIFM!G30="X",4,IF(VCIFM!H30="X",3,IF(VCIFM!I30="X",2,IF(VCIFM!J30="X",1,IF(VCIFM!K30="X",0,"   " )))))</f>
        <v xml:space="preserve">   </v>
      </c>
      <c r="Y4" s="33">
        <f t="shared" si="0"/>
        <v>0</v>
      </c>
      <c r="Z4" s="216">
        <f>VCIFM!F30/100</f>
        <v>0</v>
      </c>
      <c r="AA4" s="232" t="str">
        <f t="shared" si="1"/>
        <v>0</v>
      </c>
      <c r="AB4" s="33" t="str">
        <f>IF(VCCOGR!I26="X",4,IF(VCCOGR!J26="X",3,IF(VCCOGR!K26="X",2,IF(VCCOGR!L26="X",1,IF(VCCOGR!M26="X",0,"   " )))))</f>
        <v xml:space="preserve">   </v>
      </c>
      <c r="AC4" s="33">
        <f t="shared" si="2"/>
        <v>0</v>
      </c>
      <c r="AD4" s="36">
        <f>VCCOGR!H26/100</f>
        <v>0</v>
      </c>
      <c r="AE4" s="22">
        <f t="shared" si="3"/>
        <v>0</v>
      </c>
      <c r="AF4" s="36">
        <f>IF(AE15=0,AC13,IF(AE15=1,AD13,IF(AE15=2,AE13)))</f>
        <v>20</v>
      </c>
      <c r="AG4" s="264" t="s">
        <v>62</v>
      </c>
      <c r="AH4" s="38">
        <f>L22</f>
        <v>0</v>
      </c>
      <c r="AI4" s="233" t="str">
        <f>L24</f>
        <v>Aplica la evaluación</v>
      </c>
      <c r="AJ4" s="265">
        <f>AH4*AF4/100</f>
        <v>0</v>
      </c>
      <c r="AK4" s="262">
        <f>AK3/AF6*100</f>
        <v>0</v>
      </c>
      <c r="AL4" s="703"/>
      <c r="AM4" s="25"/>
      <c r="AN4" s="207">
        <v>1</v>
      </c>
      <c r="AO4" s="207">
        <v>2</v>
      </c>
      <c r="AP4" s="207">
        <v>3</v>
      </c>
      <c r="AQ4" s="207">
        <v>4</v>
      </c>
      <c r="AR4" s="207">
        <v>5</v>
      </c>
      <c r="AS4" s="207" t="s">
        <v>40</v>
      </c>
      <c r="AU4" s="233">
        <v>4</v>
      </c>
      <c r="AV4" s="217" t="str">
        <f>IF(APOR.DEST.!H27="X",0.385,IF(APOR.DEST.!I27="X",0.256,IF(APOR.DEST.!J27="X",0.128,"   ")))</f>
        <v xml:space="preserve">   </v>
      </c>
      <c r="AX4" s="694" t="s">
        <v>95</v>
      </c>
      <c r="AY4" s="694"/>
      <c r="AZ4" s="31" t="str">
        <f>IF(AA9="Revisa las ponderaciones","Verifica el 3° requisito",IF(AA9&gt;=70,SUM(AY1:AY3),"Verifica el 3° requisito"))</f>
        <v>Verifica el 3° requisito</v>
      </c>
    </row>
    <row r="5" spans="1:52" hidden="1" x14ac:dyDescent="0.2">
      <c r="A5" s="18" t="s">
        <v>12</v>
      </c>
      <c r="B5" s="19">
        <v>100</v>
      </c>
      <c r="C5" s="206">
        <v>3</v>
      </c>
      <c r="D5" s="32">
        <v>80</v>
      </c>
      <c r="E5" s="233">
        <v>90</v>
      </c>
      <c r="F5" s="233">
        <v>100</v>
      </c>
      <c r="G5" s="44" t="s">
        <v>158</v>
      </c>
      <c r="H5" s="33" t="str">
        <f>IF('vcai-SUPERIOR'!G19="X",4,IF('vcai-SUPERIOR'!H19="X",3,IF('vcai-SUPERIOR'!I19="X",2,IF('vcai-SUPERIOR'!J19="X",1,IF('vcai-SUPERIOR'!K19="X","No Aplica","   " )))))</f>
        <v xml:space="preserve">   </v>
      </c>
      <c r="I5" s="32">
        <f>IF(J5=0,0,K6/J7)</f>
        <v>0</v>
      </c>
      <c r="J5" s="33">
        <f>COUNTIF(H5,"&gt;=1")</f>
        <v>0</v>
      </c>
      <c r="K5" s="21"/>
      <c r="L5" s="295">
        <f>IF(J5=1,LOOKUP(H5,C1:D6))*I5/100</f>
        <v>0</v>
      </c>
      <c r="M5" s="33" t="str">
        <f>IF('vcai-AUTO'!H19="X",4,IF('vcai-AUTO'!I19="X",3,IF('vcai-AUTO'!J19="X",2,IF('vcai-AUTO'!K19="X",1,"   " ))))</f>
        <v xml:space="preserve">   </v>
      </c>
      <c r="N5" s="32">
        <f>IF(O5=0,0,P6/O7)</f>
        <v>0</v>
      </c>
      <c r="O5" s="33">
        <f>COUNTIF(M5,"&gt;=1")</f>
        <v>0</v>
      </c>
      <c r="P5" s="21"/>
      <c r="Q5" s="36">
        <f>IF(O5=1,LOOKUP(M5,C1:D6))*N5/100</f>
        <v>0</v>
      </c>
      <c r="R5" s="33" t="str">
        <f>IF('vcai-3°EVALUADOR'!G19="X",4,IF('vcai-3°EVALUADOR'!H19="X",3,IF('vcai-3°EVALUADOR'!I19="X",2,IF('vcai-3°EVALUADOR'!J19="X",1,IF('vcai-3°EVALUADOR'!K19="X","No Aplica","   " )))))</f>
        <v xml:space="preserve">   </v>
      </c>
      <c r="S5" s="36">
        <f>IF(T5=0,0,U6/T7)</f>
        <v>0</v>
      </c>
      <c r="T5" s="206">
        <f>COUNTIF(R5,"&gt;=1")</f>
        <v>0</v>
      </c>
      <c r="V5" s="36">
        <f>IF(T5=1,LOOKUP(R5,C1:D6))*S5/100</f>
        <v>0</v>
      </c>
      <c r="W5" s="33"/>
      <c r="X5" s="33" t="str">
        <f>IF(VCIFM!G34="X",4,IF(VCIFM!H34="X",3,IF(VCIFM!I34="X",2,IF(VCIFM!J34="X",1,IF(VCIFM!K34="X",0,"   " )))))</f>
        <v xml:space="preserve">   </v>
      </c>
      <c r="Y5" s="33">
        <f t="shared" si="0"/>
        <v>0</v>
      </c>
      <c r="Z5" s="216">
        <f>VCIFM!F34/100</f>
        <v>0</v>
      </c>
      <c r="AA5" s="232" t="str">
        <f t="shared" si="1"/>
        <v>0</v>
      </c>
      <c r="AB5" s="33" t="str">
        <f>IF(VCCOGR!I30="X",4,IF(VCCOGR!J30="X",3,IF(VCCOGR!K30="X",2,IF(VCCOGR!L30="X",1,IF(VCCOGR!M30="X",0,"   " )))))</f>
        <v xml:space="preserve">   </v>
      </c>
      <c r="AC5" s="33">
        <f t="shared" si="2"/>
        <v>0</v>
      </c>
      <c r="AD5" s="36">
        <f>VCCOGR!H30/100</f>
        <v>0</v>
      </c>
      <c r="AE5" s="22">
        <f t="shared" si="3"/>
        <v>0</v>
      </c>
      <c r="AF5" s="32">
        <f>IF(AE15=0,AC14,IF(AE15=1,AD14,IF(AE15=2,AE14)))</f>
        <v>10</v>
      </c>
      <c r="AG5" s="264" t="s">
        <v>63</v>
      </c>
      <c r="AH5" s="38">
        <f>V22</f>
        <v>0</v>
      </c>
      <c r="AI5" s="38" t="str">
        <f>V24</f>
        <v>Aplica la evaluación</v>
      </c>
      <c r="AJ5" s="265">
        <f>AH5*AF5/100</f>
        <v>0</v>
      </c>
      <c r="AK5" s="705" t="str">
        <f>VLOOKUP(AK4,E1:G5,3)</f>
        <v>NO APLICA</v>
      </c>
      <c r="AL5" s="703"/>
      <c r="AM5" s="25" t="s">
        <v>35</v>
      </c>
      <c r="AN5" s="65">
        <v>35</v>
      </c>
      <c r="AO5" s="65">
        <v>35</v>
      </c>
      <c r="AP5" s="65">
        <v>10</v>
      </c>
      <c r="AQ5" s="65">
        <v>10</v>
      </c>
      <c r="AR5" s="65">
        <v>10</v>
      </c>
      <c r="AS5" s="23">
        <f t="shared" ref="AS5:AS10" si="4">SUM(AN5:AR5)</f>
        <v>100</v>
      </c>
      <c r="AU5" s="233">
        <v>5</v>
      </c>
      <c r="AV5" s="217" t="str">
        <f>IF(APOR.DEST.!H28="X",0.385,IF(APOR.DEST.!I28="X",0.256,IF(APOR.DEST.!J28="X",0.128,"   ")))</f>
        <v xml:space="preserve">   </v>
      </c>
      <c r="AX5" s="223"/>
      <c r="AY5" s="699" t="s">
        <v>97</v>
      </c>
      <c r="AZ5" s="699"/>
    </row>
    <row r="6" spans="1:52" hidden="1" x14ac:dyDescent="0.2">
      <c r="A6" s="16" t="s">
        <v>13</v>
      </c>
      <c r="B6" s="16"/>
      <c r="C6" s="207">
        <v>4</v>
      </c>
      <c r="D6" s="35">
        <v>100</v>
      </c>
      <c r="H6" s="33" t="str">
        <f>IF('vcai-SUPERIOR'!G20="X",4,IF('vcai-SUPERIOR'!H20="X",3,IF('vcai-SUPERIOR'!I20="X",2,IF('vcai-SUPERIOR'!J20="X",1,IF('vcai-SUPERIOR'!K20="X","No Aplica","   " )))))</f>
        <v xml:space="preserve">   </v>
      </c>
      <c r="I6" s="32">
        <f>IF(J6=0,0,K6/J7)</f>
        <v>0</v>
      </c>
      <c r="J6" s="33">
        <f>COUNTIF(H6,"&gt;=1")</f>
        <v>0</v>
      </c>
      <c r="K6" s="219">
        <v>20</v>
      </c>
      <c r="L6" s="295">
        <f>IF(J6=1,LOOKUP(H6,C1:D6))*I6/100</f>
        <v>0</v>
      </c>
      <c r="M6" s="33" t="str">
        <f>IF('vcai-AUTO'!H20="X",4,IF('vcai-AUTO'!I20="X",3,IF('vcai-AUTO'!J20="X",2,IF('vcai-AUTO'!K20="X",1,"   " ))))</f>
        <v xml:space="preserve">   </v>
      </c>
      <c r="N6" s="32">
        <f>IF(O6=0,0,P6/O7)</f>
        <v>0</v>
      </c>
      <c r="O6" s="33">
        <f>COUNTIF(M6,"&gt;=1")</f>
        <v>0</v>
      </c>
      <c r="P6" s="219">
        <f>K6</f>
        <v>20</v>
      </c>
      <c r="Q6" s="36">
        <f>IF(O6=1,LOOKUP(M6,C2:D7))*N6/100</f>
        <v>0</v>
      </c>
      <c r="R6" s="33" t="str">
        <f>IF('vcai-3°EVALUADOR'!G20="X",4,IF('vcai-3°EVALUADOR'!H20="X",3,IF('vcai-3°EVALUADOR'!I20="X",2,IF('vcai-3°EVALUADOR'!J20="X",1,IF('vcai-3°EVALUADOR'!K20="X","No Aplica","   " )))))</f>
        <v xml:space="preserve">   </v>
      </c>
      <c r="S6" s="36">
        <f>IF(T6=0,0,U6/T7)</f>
        <v>0</v>
      </c>
      <c r="T6" s="206">
        <f>COUNTIF(R6,"&gt;=1")</f>
        <v>0</v>
      </c>
      <c r="U6" s="22">
        <f>P6</f>
        <v>20</v>
      </c>
      <c r="V6" s="36">
        <f>IF(T6=1,LOOKUP(R6,C2:D7))*S6/100</f>
        <v>0</v>
      </c>
      <c r="X6" s="33" t="str">
        <f>IF(VCIFM!G38="X",4,IF(VCIFM!H38="X",3,IF(VCIFM!I38="X",2,IF(VCIFM!J38="X",1,IF(VCIFM!K38="X",0,"   " )))))</f>
        <v xml:space="preserve">   </v>
      </c>
      <c r="Y6" s="33">
        <f t="shared" si="0"/>
        <v>0</v>
      </c>
      <c r="Z6" s="216">
        <f>VCIFM!F38/100</f>
        <v>0</v>
      </c>
      <c r="AA6" s="232" t="str">
        <f t="shared" si="1"/>
        <v>0</v>
      </c>
      <c r="AB6" s="33" t="str">
        <f>IF(VCCOGR!I34="X",4,IF(VCCOGR!J34="X",3,IF(VCCOGR!K34="X",2,IF(VCCOGR!L34="X",1,IF(VCCOGR!M34="X",0,"   " )))))</f>
        <v xml:space="preserve">   </v>
      </c>
      <c r="AC6" s="33">
        <f t="shared" si="2"/>
        <v>0</v>
      </c>
      <c r="AD6" s="36">
        <f>VCCOGR!H34/100</f>
        <v>0</v>
      </c>
      <c r="AE6" s="22">
        <f t="shared" si="3"/>
        <v>0</v>
      </c>
      <c r="AF6" s="23">
        <f>SUM(AF3:AF5)</f>
        <v>40</v>
      </c>
      <c r="AG6" s="233"/>
      <c r="AH6" s="233"/>
      <c r="AI6" s="233"/>
      <c r="AJ6" s="233"/>
      <c r="AK6" s="699"/>
      <c r="AL6" s="703"/>
      <c r="AM6" s="25" t="s">
        <v>34</v>
      </c>
      <c r="AN6" s="65">
        <v>25</v>
      </c>
      <c r="AO6" s="65">
        <v>25</v>
      </c>
      <c r="AP6" s="65">
        <v>25</v>
      </c>
      <c r="AQ6" s="65">
        <v>12.5</v>
      </c>
      <c r="AR6" s="65">
        <v>12.5</v>
      </c>
      <c r="AS6" s="23">
        <f t="shared" si="4"/>
        <v>100</v>
      </c>
      <c r="AU6" s="233">
        <v>6</v>
      </c>
      <c r="AV6" s="217" t="str">
        <f>IF(APOR.DEST.!H29="X",0.385,IF(APOR.DEST.!I29="X",0.256,IF(APOR.DEST.!J29="X",0.128,"   ")))</f>
        <v xml:space="preserve">   </v>
      </c>
      <c r="AY6" s="699"/>
      <c r="AZ6" s="699"/>
    </row>
    <row r="7" spans="1:52" ht="15" hidden="1" x14ac:dyDescent="0.25">
      <c r="D7" s="24"/>
      <c r="J7" s="207">
        <f>SUM(J5:J6)</f>
        <v>0</v>
      </c>
      <c r="K7" s="228" t="s">
        <v>20</v>
      </c>
      <c r="L7" s="296" t="str">
        <f>IF(J7&gt;0,SUM(L5:L6),"Verifica la evaluación")</f>
        <v>Verifica la evaluación</v>
      </c>
      <c r="M7" s="33"/>
      <c r="N7" s="32"/>
      <c r="O7" s="207">
        <f>SUM(O5:O6)</f>
        <v>0</v>
      </c>
      <c r="P7" s="228" t="s">
        <v>20</v>
      </c>
      <c r="Q7" s="239" t="str">
        <f>IF(O7&gt;0,SUM(Q5:Q6),"Verifica la evaluación")</f>
        <v>Verifica la evaluación</v>
      </c>
      <c r="R7" s="33"/>
      <c r="S7" s="36"/>
      <c r="T7" s="207">
        <f>SUM(T5:T6)</f>
        <v>0</v>
      </c>
      <c r="U7" s="30" t="s">
        <v>20</v>
      </c>
      <c r="V7" s="239" t="str">
        <f>IF(T7&gt;0,SUM(V5:V6),"Verifica la evaluación")</f>
        <v>Verifica la evaluación</v>
      </c>
      <c r="X7" s="33" t="str">
        <f>IF(VCIFM!G42="X",4,IF(VCIFM!H42="X",3,IF(VCIFM!I42="X",2,IF(VCIFM!J42="X",1,IF(VCIFM!K42="X",0,"   " )))))</f>
        <v xml:space="preserve">   </v>
      </c>
      <c r="Y7" s="33">
        <f t="shared" si="0"/>
        <v>0</v>
      </c>
      <c r="Z7" s="216">
        <f>VCIFM!F42/100</f>
        <v>0</v>
      </c>
      <c r="AA7" s="232" t="str">
        <f t="shared" si="1"/>
        <v>0</v>
      </c>
      <c r="AB7" s="33" t="str">
        <f>IF(VCCOGR!I38="X",4,IF(VCCOGR!J38="X",3,IF(VCCOGR!K38="X",2,IF(VCCOGR!L38="X",1,IF(VCCOGR!M38="X",0,"   " )))))</f>
        <v xml:space="preserve">   </v>
      </c>
      <c r="AC7" s="33">
        <f t="shared" si="2"/>
        <v>0</v>
      </c>
      <c r="AD7" s="36">
        <f>VCCOGR!H38/100</f>
        <v>0</v>
      </c>
      <c r="AE7" s="22">
        <f t="shared" si="3"/>
        <v>0</v>
      </c>
      <c r="AF7" s="697" t="s">
        <v>61</v>
      </c>
      <c r="AG7" s="697"/>
      <c r="AH7" s="697"/>
      <c r="AI7" s="697"/>
      <c r="AJ7" s="697"/>
      <c r="AK7" s="23"/>
      <c r="AM7" s="17" t="s">
        <v>36</v>
      </c>
      <c r="AN7" s="22">
        <v>25</v>
      </c>
      <c r="AO7" s="22">
        <v>25</v>
      </c>
      <c r="AP7" s="22">
        <v>25</v>
      </c>
      <c r="AQ7" s="22">
        <v>12.5</v>
      </c>
      <c r="AR7" s="22">
        <v>12.5</v>
      </c>
      <c r="AS7" s="23">
        <f t="shared" si="4"/>
        <v>100</v>
      </c>
      <c r="AU7" s="233">
        <v>7</v>
      </c>
      <c r="AV7" s="217" t="str">
        <f>IF(APOR.DEST.!H30="X",0.385,IF(APOR.DEST.!I30="X",0.256,IF(APOR.DEST.!J30="X",0.128,"   ")))</f>
        <v xml:space="preserve">   </v>
      </c>
    </row>
    <row r="8" spans="1:52" hidden="1" x14ac:dyDescent="0.2">
      <c r="D8" s="24"/>
      <c r="H8" s="33" t="str">
        <f>IF('vcai-SUPERIOR'!G23="X",4,IF('vcai-SUPERIOR'!H23="X",3,IF('vcai-SUPERIOR'!I23="X",2,IF('vcai-SUPERIOR'!J23="X",1,IF('vcai-SUPERIOR'!K23="X","No Aplica","   " )))))</f>
        <v xml:space="preserve">   </v>
      </c>
      <c r="I8" s="32">
        <f>IF(J8=0,0,K10/J11)</f>
        <v>0</v>
      </c>
      <c r="J8" s="33">
        <f>COUNTIF(H8,"&gt;=1")</f>
        <v>0</v>
      </c>
      <c r="K8" s="21"/>
      <c r="L8" s="295">
        <f>IF(J8=1,LOOKUP(H8,C1:D6))*I8/100</f>
        <v>0</v>
      </c>
      <c r="M8" s="33" t="str">
        <f>IF('vcai-AUTO'!H23="X",4,IF('vcai-AUTO'!I23="X",3,IF('vcai-AUTO'!J23="X",2,IF('vcai-AUTO'!K23="X",1,"   " ))))</f>
        <v xml:space="preserve">   </v>
      </c>
      <c r="N8" s="32">
        <f>IF(O8=0,0,P10/O11)</f>
        <v>0</v>
      </c>
      <c r="O8" s="33">
        <f>COUNTIF(M8,"&gt;=1")</f>
        <v>0</v>
      </c>
      <c r="P8" s="231"/>
      <c r="Q8" s="36">
        <f>IF(O8=1,LOOKUP(M8,C1:D6))*N8/100</f>
        <v>0</v>
      </c>
      <c r="R8" s="33" t="str">
        <f>IF('vcai-3°EVALUADOR'!G23="X",4,IF('vcai-3°EVALUADOR'!H23="X",3,IF('vcai-3°EVALUADOR'!I23="X",2,IF('vcai-3°EVALUADOR'!J23="X",1,IF('vcai-3°EVALUADOR'!K23="X","No Aplica","   " )))))</f>
        <v xml:space="preserve">   </v>
      </c>
      <c r="S8" s="36">
        <f>IF(T8=0,0,U10/T11)</f>
        <v>0</v>
      </c>
      <c r="T8" s="206">
        <f>COUNTIF(R8,"&gt;=1")</f>
        <v>0</v>
      </c>
      <c r="V8" s="36">
        <f>IF(T8=1,LOOKUP(R8,C1:D6))*S8/100</f>
        <v>0</v>
      </c>
      <c r="W8" s="23"/>
      <c r="X8" s="225"/>
      <c r="Y8" s="226">
        <f>SUM(Y1:Y7)</f>
        <v>0</v>
      </c>
      <c r="Z8" s="217">
        <f>SUM(Z1:Z7)</f>
        <v>0</v>
      </c>
      <c r="AC8" s="227">
        <f>SUM(AC1:AC7)</f>
        <v>0</v>
      </c>
      <c r="AD8" s="227">
        <f>SUM(AD1:AD7)*100</f>
        <v>0</v>
      </c>
      <c r="AF8" s="35"/>
      <c r="AG8" s="266" t="s">
        <v>30</v>
      </c>
      <c r="AH8" s="27"/>
      <c r="AI8" s="27" t="e">
        <f>#REF!</f>
        <v>#REF!</v>
      </c>
      <c r="AJ8" s="27" t="str">
        <f>IF(AH8=0,"",IF(AH8&gt;1,AH8*0.05))</f>
        <v/>
      </c>
      <c r="AK8" s="26"/>
      <c r="AL8" s="26"/>
      <c r="AM8" s="26" t="s">
        <v>37</v>
      </c>
      <c r="AN8" s="27">
        <v>25</v>
      </c>
      <c r="AO8" s="27">
        <v>25</v>
      </c>
      <c r="AP8" s="27">
        <v>25</v>
      </c>
      <c r="AQ8" s="27">
        <v>12.5</v>
      </c>
      <c r="AR8" s="27">
        <v>12.5</v>
      </c>
      <c r="AS8" s="23">
        <f t="shared" si="4"/>
        <v>100</v>
      </c>
      <c r="AU8" s="233">
        <v>8</v>
      </c>
      <c r="AV8" s="217" t="str">
        <f>IF(APOR.DEST.!H31="X",0.385,IF(APOR.DEST.!I31="X",0.256,IF(APOR.DEST.!J31="X",0.128,"   ")))</f>
        <v xml:space="preserve">   </v>
      </c>
    </row>
    <row r="9" spans="1:52" hidden="1" x14ac:dyDescent="0.2">
      <c r="D9" s="24"/>
      <c r="H9" s="33" t="str">
        <f>IF('vcai-SUPERIOR'!G24="X",4,IF('vcai-SUPERIOR'!H24="X",3,IF('vcai-SUPERIOR'!I24="X",2,IF('vcai-SUPERIOR'!J24="X",1,IF('vcai-SUPERIOR'!K24="X","No Aplica","   " )))))</f>
        <v xml:space="preserve">   </v>
      </c>
      <c r="I9" s="32">
        <f>IF(J9=0,0,K10/J11)</f>
        <v>0</v>
      </c>
      <c r="J9" s="33">
        <f>COUNTIF(H9,"&gt;=1")</f>
        <v>0</v>
      </c>
      <c r="K9" s="21"/>
      <c r="L9" s="295">
        <f>IF(J9=1,LOOKUP(H9,C1:D6))*I9/100</f>
        <v>0</v>
      </c>
      <c r="M9" s="33" t="str">
        <f>IF('vcai-AUTO'!H24="X",4,IF('vcai-AUTO'!I24="X",3,IF('vcai-AUTO'!J24="X",2,IF('vcai-AUTO'!K24="X",1,"   " ))))</f>
        <v xml:space="preserve">   </v>
      </c>
      <c r="N9" s="32">
        <f>IF(O9=0,0,P10/O11)</f>
        <v>0</v>
      </c>
      <c r="O9" s="33">
        <f>COUNTIF(M9,"&gt;=1")</f>
        <v>0</v>
      </c>
      <c r="P9" s="231"/>
      <c r="Q9" s="36">
        <f>IF(O9=1,LOOKUP(M9,C2:D7))*N9/100</f>
        <v>0</v>
      </c>
      <c r="R9" s="33" t="str">
        <f>IF('vcai-3°EVALUADOR'!G24="X",4,IF('vcai-3°EVALUADOR'!H24="X",3,IF('vcai-3°EVALUADOR'!I24="X",2,IF('vcai-3°EVALUADOR'!J24="X",1,IF('vcai-3°EVALUADOR'!K24="X","No Aplica","   " )))))</f>
        <v xml:space="preserve">   </v>
      </c>
      <c r="S9" s="36">
        <f>IF(T9=0,0,U10/T11)</f>
        <v>0</v>
      </c>
      <c r="T9" s="206">
        <f>COUNTIF(R9,"&gt;=1")</f>
        <v>0</v>
      </c>
      <c r="V9" s="36">
        <f>IF(T9=1,LOOKUP(R9,C2:D7))*S9/100</f>
        <v>0</v>
      </c>
      <c r="W9" s="33"/>
      <c r="Z9" s="229" t="s">
        <v>21</v>
      </c>
      <c r="AA9" s="230" t="str">
        <f>IF(Z8=1,SUM(AA1:AA7),IF(Z8&lt;&gt;1,"Revisa las Ponderaciones"))</f>
        <v>Revisa las Ponderaciones</v>
      </c>
      <c r="AD9" s="20" t="s">
        <v>21</v>
      </c>
      <c r="AE9" s="230" t="str">
        <f>IF(AD8=100,SUM(AE1:AE7),IF(AD8&lt;&gt;100,"Revisa las ponderaciones"))</f>
        <v>Revisa las ponderaciones</v>
      </c>
      <c r="AM9" s="17" t="s">
        <v>38</v>
      </c>
      <c r="AN9" s="22">
        <v>25</v>
      </c>
      <c r="AO9" s="22">
        <v>25</v>
      </c>
      <c r="AP9" s="22">
        <v>25</v>
      </c>
      <c r="AQ9" s="22">
        <v>12.5</v>
      </c>
      <c r="AR9" s="22">
        <v>12.5</v>
      </c>
      <c r="AS9" s="23">
        <f t="shared" si="4"/>
        <v>100</v>
      </c>
      <c r="AU9" s="233">
        <v>9</v>
      </c>
      <c r="AV9" s="217" t="str">
        <f>IF(APOR.DEST.!H32="X",0.385,IF(APOR.DEST.!I32="X",0.256,IF(APOR.DEST.!J32="X",0.128,"   ")))</f>
        <v xml:space="preserve">   </v>
      </c>
    </row>
    <row r="10" spans="1:52" ht="15" hidden="1" x14ac:dyDescent="0.2">
      <c r="D10" s="24"/>
      <c r="H10" s="33" t="str">
        <f>IF('vcai-SUPERIOR'!G25="X",4,IF('vcai-SUPERIOR'!H25="X",3,IF('vcai-SUPERIOR'!I25="X",2,IF('vcai-SUPERIOR'!J25="X",1,IF('vcai-SUPERIOR'!K25="X","No Aplica","   " )))))</f>
        <v xml:space="preserve">   </v>
      </c>
      <c r="I10" s="32">
        <f>IF(J10=0,0,K10/J11)</f>
        <v>0</v>
      </c>
      <c r="J10" s="33">
        <f>COUNTIF(H10,"&gt;=1")</f>
        <v>0</v>
      </c>
      <c r="K10" s="219">
        <v>20</v>
      </c>
      <c r="L10" s="295">
        <f>IF(J10=1,LOOKUP(H10,C1:D6))*I10/100</f>
        <v>0</v>
      </c>
      <c r="M10" s="33" t="str">
        <f>IF('vcai-AUTO'!H25="X",4,IF('vcai-AUTO'!I25="X",3,IF('vcai-AUTO'!J25="X",2,IF('vcai-AUTO'!K25="X",1,"   " ))))</f>
        <v xml:space="preserve">   </v>
      </c>
      <c r="N10" s="32">
        <f>IF(O10=0,0,P10/O11)</f>
        <v>0</v>
      </c>
      <c r="O10" s="33">
        <f>COUNTIF(M10,"&gt;=1")</f>
        <v>0</v>
      </c>
      <c r="P10" s="219">
        <f>K10</f>
        <v>20</v>
      </c>
      <c r="Q10" s="36">
        <f>IF(O10=1,LOOKUP(M10,C1:D6))*N10/100</f>
        <v>0</v>
      </c>
      <c r="R10" s="33" t="str">
        <f>IF('vcai-3°EVALUADOR'!G25="X",4,IF('vcai-3°EVALUADOR'!H25="X",3,IF('vcai-3°EVALUADOR'!I25="X",2,IF('vcai-3°EVALUADOR'!J25="X",1,IF('vcai-3°EVALUADOR'!K25="X","No Aplica","   " )))))</f>
        <v xml:space="preserve">   </v>
      </c>
      <c r="S10" s="36">
        <f>IF(T10=0,0,U10/T11)</f>
        <v>0</v>
      </c>
      <c r="T10" s="206">
        <f>COUNTIF(R10,"&gt;=1")</f>
        <v>0</v>
      </c>
      <c r="U10" s="22">
        <f>P10</f>
        <v>20</v>
      </c>
      <c r="V10" s="36">
        <f>IF(T10=1,LOOKUP(R10,C2:D7))*S10/100</f>
        <v>0</v>
      </c>
      <c r="W10" s="33"/>
      <c r="AA10" s="232" t="str">
        <f>IF(Z8=1,VLOOKUP(AA9,$E$1:$G$5,3),"Verifica la evaluación")</f>
        <v>Verifica la evaluación</v>
      </c>
      <c r="AB10" s="30" t="s">
        <v>24</v>
      </c>
      <c r="AD10" s="44" t="s">
        <v>7</v>
      </c>
      <c r="AE10" s="224" t="str">
        <f>IF(AE9="Revisa las ponderaciones","Aplica la evaluación",IF(AE9&gt;1,VLOOKUP(AE9,$E$1:$G$5,3)))</f>
        <v>Aplica la evaluación</v>
      </c>
      <c r="AF10" s="702">
        <f>IF(AH11=0,0,IF(AH11,AE11,AE11))</f>
        <v>0</v>
      </c>
      <c r="AG10" s="683" t="s">
        <v>181</v>
      </c>
      <c r="AH10" s="683"/>
      <c r="AI10" s="683"/>
      <c r="AJ10" s="700">
        <f>AH11/3*5/33.33</f>
        <v>0</v>
      </c>
      <c r="AK10" s="60">
        <f>AH11/3</f>
        <v>0</v>
      </c>
      <c r="AL10" s="25"/>
      <c r="AM10" s="25" t="s">
        <v>39</v>
      </c>
      <c r="AN10" s="65">
        <v>25</v>
      </c>
      <c r="AO10" s="65">
        <v>25</v>
      </c>
      <c r="AP10" s="65">
        <v>25</v>
      </c>
      <c r="AQ10" s="65">
        <v>12.5</v>
      </c>
      <c r="AR10" s="65">
        <v>12.5</v>
      </c>
      <c r="AS10" s="23">
        <f t="shared" si="4"/>
        <v>100</v>
      </c>
      <c r="AU10" s="233">
        <v>10</v>
      </c>
      <c r="AV10" s="217" t="str">
        <f>IF(APOR.DEST.!H33="X",0.385,IF(APOR.DEST.!I33="X",0.256,IF(APOR.DEST.!J33="X",0.128,"   ")))</f>
        <v xml:space="preserve">   </v>
      </c>
    </row>
    <row r="11" spans="1:52" s="26" customFormat="1" ht="25.5" hidden="1" x14ac:dyDescent="0.2">
      <c r="A11" s="17"/>
      <c r="B11" s="17"/>
      <c r="C11" s="17"/>
      <c r="D11" s="24"/>
      <c r="E11" s="17"/>
      <c r="F11" s="17"/>
      <c r="G11" s="17"/>
      <c r="H11" s="33"/>
      <c r="I11" s="32"/>
      <c r="J11" s="207">
        <f>SUM(J8:J10)</f>
        <v>0</v>
      </c>
      <c r="K11" s="236" t="s">
        <v>2</v>
      </c>
      <c r="L11" s="296" t="str">
        <f>IF(J11&gt;0,SUM(L8:L10),"Verifica la evaluación")</f>
        <v>Verifica la evaluación</v>
      </c>
      <c r="M11" s="17"/>
      <c r="N11" s="17"/>
      <c r="O11" s="207">
        <f>SUM(O8:O10)</f>
        <v>0</v>
      </c>
      <c r="P11" s="236" t="s">
        <v>2</v>
      </c>
      <c r="Q11" s="239" t="str">
        <f>IF(O11&gt;0,SUM(Q8:Q10),"Verifica la evaluación")</f>
        <v>Verifica la evaluación</v>
      </c>
      <c r="R11" s="33"/>
      <c r="S11" s="36"/>
      <c r="T11" s="207">
        <f>SUM(T8:T10)</f>
        <v>0</v>
      </c>
      <c r="U11" s="41" t="s">
        <v>2</v>
      </c>
      <c r="V11" s="239" t="str">
        <f>IF(T11&gt;0,SUM(V8:V10),"Verifica la evaluación")</f>
        <v>Verifica la evaluación</v>
      </c>
      <c r="W11" s="33"/>
      <c r="X11" s="17"/>
      <c r="Y11" s="232" t="s">
        <v>7</v>
      </c>
      <c r="AA11" s="235" t="str">
        <f>AZ4</f>
        <v>Verifica el 3° requisito</v>
      </c>
      <c r="AB11" s="17"/>
      <c r="AC11" s="207" t="s">
        <v>108</v>
      </c>
      <c r="AD11" s="33">
        <v>0</v>
      </c>
      <c r="AE11" s="33">
        <v>5</v>
      </c>
      <c r="AF11" s="702"/>
      <c r="AG11" s="267" t="s">
        <v>104</v>
      </c>
      <c r="AH11" s="27">
        <f>'vcai-CAPACITACION'!J15</f>
        <v>0</v>
      </c>
      <c r="AI11" s="52" t="e">
        <f>VLOOKUP(AH11,W33:W37,3)</f>
        <v>#N/A</v>
      </c>
      <c r="AJ11" s="701"/>
      <c r="AU11" s="51">
        <v>11</v>
      </c>
      <c r="AV11" s="237" t="str">
        <f>IF(APOR.DEST.!H34="X",0.385,IF(APOR.DEST.!I34="X",0.256,IF(APOR.DEST.!J34="X",0.128,"   ")))</f>
        <v xml:space="preserve">   </v>
      </c>
    </row>
    <row r="12" spans="1:52" hidden="1" x14ac:dyDescent="0.2">
      <c r="A12" s="26"/>
      <c r="B12" s="26"/>
      <c r="C12" s="26"/>
      <c r="D12" s="24"/>
      <c r="H12" s="33" t="str">
        <f>IF('vcai-SUPERIOR'!G28="X",4,IF('vcai-SUPERIOR'!H28="X",3,IF('vcai-SUPERIOR'!I28="X",2,IF('vcai-SUPERIOR'!J28="X",1,IF('vcai-SUPERIOR'!K28="X","No Aplica","   " )))))</f>
        <v xml:space="preserve">   </v>
      </c>
      <c r="I12" s="32">
        <f>IF(J12=0,0,K15/J16)</f>
        <v>0</v>
      </c>
      <c r="J12" s="33">
        <f>COUNTIF(H12,"&gt;=1")</f>
        <v>0</v>
      </c>
      <c r="K12" s="21"/>
      <c r="L12" s="295">
        <f>IF(J12=1,LOOKUP(H12,C1:D6))*I12/100</f>
        <v>0</v>
      </c>
      <c r="M12" s="33" t="str">
        <f>IF('vcai-AUTO'!H28="X",4,IF('vcai-AUTO'!I28="X",3,IF('vcai-AUTO'!J28="X",2,IF('vcai-AUTO'!K28="X",1,"   " ))))</f>
        <v xml:space="preserve">   </v>
      </c>
      <c r="N12" s="32">
        <f>IF(O12=0,0,P15/O16)</f>
        <v>0</v>
      </c>
      <c r="O12" s="33">
        <f>COUNTIF(M12,"&gt;=1")</f>
        <v>0</v>
      </c>
      <c r="P12" s="231"/>
      <c r="Q12" s="36">
        <f>IF(O12=1,LOOKUP(M12,C1:D6))*N12/100</f>
        <v>0</v>
      </c>
      <c r="R12" s="33" t="str">
        <f>IF('vcai-3°EVALUADOR'!G28="X",4,IF('vcai-3°EVALUADOR'!H28="X",3,IF('vcai-3°EVALUADOR'!I28="X",2,IF('vcai-3°EVALUADOR'!J28="X",1,IF('vcai-3°EVALUADOR'!K28="X","No Aplica","   " )))))</f>
        <v xml:space="preserve">   </v>
      </c>
      <c r="S12" s="36">
        <f>IF(T12=0,0,U15/T16)</f>
        <v>0</v>
      </c>
      <c r="T12" s="206">
        <f>COUNTIF(R12,"&gt;=1")</f>
        <v>0</v>
      </c>
      <c r="U12" s="206"/>
      <c r="V12" s="36">
        <f>IF(T12=1,LOOKUP(R12,C1:D6))*S12/100</f>
        <v>0</v>
      </c>
      <c r="Z12" s="234" t="s">
        <v>101</v>
      </c>
      <c r="AA12" s="23">
        <f>SUM(AA9,AA11)</f>
        <v>0</v>
      </c>
      <c r="AC12" s="23">
        <v>10</v>
      </c>
      <c r="AD12" s="35">
        <v>10</v>
      </c>
      <c r="AE12" s="35">
        <v>8.75</v>
      </c>
      <c r="AI12" s="30"/>
      <c r="AU12" s="233">
        <v>12</v>
      </c>
      <c r="AV12" s="217" t="str">
        <f>IF(APOR.DEST.!H35="X",0.385,IF(APOR.DEST.!I35="X",0.256,IF(APOR.DEST.!J35="X",0.128,"   ")))</f>
        <v xml:space="preserve">   </v>
      </c>
    </row>
    <row r="13" spans="1:52" hidden="1" x14ac:dyDescent="0.2">
      <c r="D13" s="24"/>
      <c r="H13" s="33" t="str">
        <f>IF('vcai-SUPERIOR'!G29="X",4,IF('vcai-SUPERIOR'!H29="X",3,IF('vcai-SUPERIOR'!I29="X",2,IF('vcai-SUPERIOR'!J29="X",1,IF('vcai-SUPERIOR'!K29="X","No Aplica","   " )))))</f>
        <v xml:space="preserve">   </v>
      </c>
      <c r="I13" s="32">
        <f>IF(J13=0,0,K15/J16)</f>
        <v>0</v>
      </c>
      <c r="J13" s="33">
        <f>COUNTIF(H13,"&gt;=1")</f>
        <v>0</v>
      </c>
      <c r="K13" s="21"/>
      <c r="L13" s="295">
        <f>IF(J13=1,LOOKUP(H13,C1:D6))*I13/100</f>
        <v>0</v>
      </c>
      <c r="M13" s="33" t="str">
        <f>IF('vcai-AUTO'!H29="X",4,IF('vcai-AUTO'!I29="X",3,IF('vcai-AUTO'!J29="X",2,IF('vcai-AUTO'!K29="X",1,"   " ))))</f>
        <v xml:space="preserve">   </v>
      </c>
      <c r="N13" s="32">
        <f>IF(O13=0,0,P15/O16)</f>
        <v>0</v>
      </c>
      <c r="O13" s="33">
        <f>COUNTIF(M13,"&gt;=1")</f>
        <v>0</v>
      </c>
      <c r="P13" s="21"/>
      <c r="Q13" s="36">
        <f>IF(O13=1,LOOKUP(M13,C1:D6))*N13/100</f>
        <v>0</v>
      </c>
      <c r="R13" s="33" t="str">
        <f>IF('vcai-3°EVALUADOR'!G29="X",4,IF('vcai-3°EVALUADOR'!H29="X",3,IF('vcai-3°EVALUADOR'!I29="X",2,IF('vcai-3°EVALUADOR'!J29="X",1,IF('vcai-3°EVALUADOR'!K29="X","No Aplica","   " )))))</f>
        <v xml:space="preserve">   </v>
      </c>
      <c r="S13" s="36">
        <f>IF(T13=0,0,U15/T16)</f>
        <v>0</v>
      </c>
      <c r="T13" s="206">
        <f>COUNTIF(R13,"&gt;=1")</f>
        <v>0</v>
      </c>
      <c r="U13" s="206"/>
      <c r="V13" s="36">
        <f>IF(T13=1,LOOKUP(R13,C2:D7))*S13/100</f>
        <v>0</v>
      </c>
      <c r="Y13" s="689" t="s">
        <v>23</v>
      </c>
      <c r="Z13" s="689"/>
      <c r="AA13" s="23">
        <f>IF(AA12&gt;100,100,IF(AA12&lt;=100,AA12))</f>
        <v>0</v>
      </c>
      <c r="AC13" s="23">
        <v>20</v>
      </c>
      <c r="AD13" s="207">
        <v>20</v>
      </c>
      <c r="AE13" s="35">
        <v>17.5</v>
      </c>
      <c r="AF13" s="691">
        <v>50</v>
      </c>
      <c r="AG13" s="693" t="s">
        <v>27</v>
      </c>
      <c r="AH13" s="693"/>
      <c r="AI13" s="693"/>
      <c r="AJ13" s="36">
        <f>AH14*AF13/100</f>
        <v>0</v>
      </c>
      <c r="AK13" s="687" t="str">
        <f>AA14</f>
        <v>NO APLICA</v>
      </c>
      <c r="AL13" s="35">
        <f>AJ13</f>
        <v>0</v>
      </c>
      <c r="AU13" s="233">
        <v>13</v>
      </c>
      <c r="AV13" s="217" t="str">
        <f>IF(APOR.DEST.!H36="X",0.384,IF(APOR.DEST.!I36="X",0.256,IF(APOR.DEST.!J36="X",0.128,"   ")))</f>
        <v xml:space="preserve">   </v>
      </c>
    </row>
    <row r="14" spans="1:52" hidden="1" x14ac:dyDescent="0.2">
      <c r="D14" s="24"/>
      <c r="H14" s="33" t="str">
        <f>IF('vcai-SUPERIOR'!G30="X",4,IF('vcai-SUPERIOR'!H30="X",3,IF('vcai-SUPERIOR'!I30="X",2,IF('vcai-SUPERIOR'!J30="X",1,IF('vcai-SUPERIOR'!K30="X","No Aplica","   " )))))</f>
        <v xml:space="preserve">   </v>
      </c>
      <c r="I14" s="32">
        <f>IF(J14=0,0,K15/J16)</f>
        <v>0</v>
      </c>
      <c r="J14" s="33">
        <f>COUNTIF(H14,"&gt;=1")</f>
        <v>0</v>
      </c>
      <c r="K14" s="21"/>
      <c r="L14" s="295">
        <f>IF(J14=1,LOOKUP(H14,C1:D6))*I14/100</f>
        <v>0</v>
      </c>
      <c r="M14" s="33" t="str">
        <f>IF('vcai-AUTO'!H30="X",4,IF('vcai-AUTO'!I30="X",3,IF('vcai-AUTO'!J30="X",2,IF('vcai-AUTO'!K30="X",1,"   " ))))</f>
        <v xml:space="preserve">   </v>
      </c>
      <c r="N14" s="32">
        <f>IF(O14=0,0,P15/O16)</f>
        <v>0</v>
      </c>
      <c r="O14" s="33">
        <f>COUNTIF(M14,"&gt;=1")</f>
        <v>0</v>
      </c>
      <c r="P14" s="21"/>
      <c r="Q14" s="36">
        <f>IF(O14=1,LOOKUP(M14,C1:D6))*N14/100</f>
        <v>0</v>
      </c>
      <c r="R14" s="33" t="str">
        <f>IF('vcai-3°EVALUADOR'!G30="X",4,IF('vcai-3°EVALUADOR'!H30="X",3,IF('vcai-3°EVALUADOR'!I30="X",2,IF('vcai-3°EVALUADOR'!J30="X",1,IF('vcai-3°EVALUADOR'!K30="X","No Aplica","   " )))))</f>
        <v xml:space="preserve">   </v>
      </c>
      <c r="S14" s="36">
        <f>IF(T14=0,0,U15/T16)</f>
        <v>0</v>
      </c>
      <c r="T14" s="206">
        <f>COUNTIF(R14,"&gt;=1")</f>
        <v>0</v>
      </c>
      <c r="V14" s="36">
        <f>IF(T14=1,LOOKUP(R14,C2:D7))*S14/100</f>
        <v>0</v>
      </c>
      <c r="Y14" s="688" t="s">
        <v>7</v>
      </c>
      <c r="Z14" s="688"/>
      <c r="AA14" s="40" t="str">
        <f>VLOOKUP(AA13,$E$1:$G$5,3)</f>
        <v>NO APLICA</v>
      </c>
      <c r="AC14" s="23">
        <v>10</v>
      </c>
      <c r="AD14" s="207">
        <v>10</v>
      </c>
      <c r="AE14" s="35">
        <v>8.75</v>
      </c>
      <c r="AF14" s="691"/>
      <c r="AG14" s="268" t="s">
        <v>30</v>
      </c>
      <c r="AH14" s="269">
        <f>AA13</f>
        <v>0</v>
      </c>
      <c r="AI14" s="26"/>
      <c r="AJ14" s="270"/>
      <c r="AK14" s="687"/>
      <c r="AU14" s="694" t="s">
        <v>95</v>
      </c>
      <c r="AV14" s="694"/>
      <c r="AW14" s="238" t="str">
        <f>IF(AA9="Revisa las ponderaciones","Verifica el 1° requisito",IF(AA9&gt;=70,SUM(AV1:AV13),"Verifica el 1° requisito"))</f>
        <v>Verifica el 1° requisito</v>
      </c>
    </row>
    <row r="15" spans="1:52" ht="25.5" hidden="1" x14ac:dyDescent="0.2">
      <c r="D15" s="24"/>
      <c r="H15" s="33" t="str">
        <f>IF('vcai-SUPERIOR'!G31="X",4,IF('vcai-SUPERIOR'!H31="X",3,IF('vcai-SUPERIOR'!I31="X",2,IF('vcai-SUPERIOR'!J31="X",1,IF('vcai-SUPERIOR'!K31="X","No Aplica","   " )))))</f>
        <v xml:space="preserve">   </v>
      </c>
      <c r="I15" s="32">
        <f>IF(J15=0,0,K15/J16)</f>
        <v>0</v>
      </c>
      <c r="J15" s="33">
        <f>COUNTIF(H15,"&gt;=1")</f>
        <v>0</v>
      </c>
      <c r="K15" s="219">
        <v>20</v>
      </c>
      <c r="L15" s="295">
        <f>IF(J15=1,LOOKUP(H15,C1:D6))*I15/100</f>
        <v>0</v>
      </c>
      <c r="M15" s="33" t="str">
        <f>IF('vcai-AUTO'!H31="X",4,IF('vcai-AUTO'!I31="X",3,IF('vcai-AUTO'!J31="X",2,IF('vcai-AUTO'!K31="X",1,"   " ))))</f>
        <v xml:space="preserve">   </v>
      </c>
      <c r="N15" s="32">
        <f>IF(O15=0,0,P15/O16)</f>
        <v>0</v>
      </c>
      <c r="O15" s="33">
        <f>COUNTIF(M15,"&gt;=1")</f>
        <v>0</v>
      </c>
      <c r="P15" s="219">
        <f>K15</f>
        <v>20</v>
      </c>
      <c r="Q15" s="36">
        <f>IF(O15=1,LOOKUP(M15,C2:D7))*N15/100</f>
        <v>0</v>
      </c>
      <c r="R15" s="33" t="str">
        <f>IF('vcai-3°EVALUADOR'!G31="X",4,IF('vcai-3°EVALUADOR'!H31="X",3,IF('vcai-3°EVALUADOR'!I31="X",2,IF('vcai-3°EVALUADOR'!J31="X",1,IF('vcai-3°EVALUADOR'!K31="X","No Aplica","   " )))))</f>
        <v xml:space="preserve">   </v>
      </c>
      <c r="S15" s="36">
        <f>IF(T15=0,0,U15/T16)</f>
        <v>0</v>
      </c>
      <c r="T15" s="206">
        <f>COUNTIF(R15,"&gt;=1")</f>
        <v>0</v>
      </c>
      <c r="U15" s="22">
        <f>P15</f>
        <v>20</v>
      </c>
      <c r="V15" s="36">
        <f>IF(T15=1,LOOKUP(R15,C3:D8))*S15/100</f>
        <v>0</v>
      </c>
      <c r="W15" s="33"/>
      <c r="AA15" s="32"/>
      <c r="AC15" s="207">
        <f>IF(AND(AH11),1,0)</f>
        <v>0</v>
      </c>
      <c r="AD15" s="207">
        <f>IF(OR(AH11),1,0)</f>
        <v>0</v>
      </c>
      <c r="AE15" s="207">
        <f>SUM(AC15:AD15)</f>
        <v>0</v>
      </c>
      <c r="AF15" s="691"/>
      <c r="AG15" s="271" t="s">
        <v>101</v>
      </c>
      <c r="AH15" s="272" t="str">
        <f>AA11</f>
        <v>Verifica el 3° requisito</v>
      </c>
      <c r="AI15" s="26"/>
      <c r="AJ15" s="270"/>
      <c r="AK15" s="687"/>
      <c r="AU15" s="223"/>
      <c r="AV15" s="223" t="s">
        <v>96</v>
      </c>
      <c r="AW15" s="223"/>
    </row>
    <row r="16" spans="1:52" hidden="1" x14ac:dyDescent="0.2">
      <c r="D16" s="24"/>
      <c r="H16" s="33"/>
      <c r="I16" s="32"/>
      <c r="J16" s="207">
        <f>SUM(J12:J15)</f>
        <v>0</v>
      </c>
      <c r="K16" s="236" t="s">
        <v>4</v>
      </c>
      <c r="L16" s="296" t="str">
        <f>IF(J16&gt;0,SUM(L12:L15),"Verifica la evaluacion")</f>
        <v>Verifica la evaluacion</v>
      </c>
      <c r="O16" s="207">
        <f>SUM(O12:O15)</f>
        <v>0</v>
      </c>
      <c r="P16" s="236" t="s">
        <v>4</v>
      </c>
      <c r="Q16" s="239" t="str">
        <f>IF(O16&gt;0,SUM(Q12:Q15),"Verifica la evaluación")</f>
        <v>Verifica la evaluación</v>
      </c>
      <c r="R16" s="33"/>
      <c r="S16" s="36"/>
      <c r="T16" s="207">
        <f>SUM(T12:T15)</f>
        <v>0</v>
      </c>
      <c r="U16" s="41" t="s">
        <v>4</v>
      </c>
      <c r="V16" s="239" t="str">
        <f>IF(T16&gt;0,SUM(V12:V15),"Verifica la evaluación")</f>
        <v>Verifica la evaluación</v>
      </c>
      <c r="W16" s="692"/>
      <c r="X16" s="28"/>
      <c r="Y16" s="29"/>
      <c r="Z16" s="29"/>
      <c r="AA16" s="32"/>
      <c r="AB16" s="206" t="s">
        <v>111</v>
      </c>
      <c r="AC16" s="227">
        <f>SUM(AC12,AC13,AC14,)</f>
        <v>40</v>
      </c>
      <c r="AD16" s="227">
        <f>SUM(AD12,AD13,AD14,)</f>
        <v>40</v>
      </c>
      <c r="AE16" s="227">
        <f>SUM(AE12,AE13,AE14,)</f>
        <v>35</v>
      </c>
    </row>
    <row r="17" spans="4:46" hidden="1" x14ac:dyDescent="0.2">
      <c r="D17" s="24"/>
      <c r="H17" s="33" t="str">
        <f>IF('vcai-SUPERIOR'!G34="X",4,IF('vcai-SUPERIOR'!H34="X",3,IF('vcai-SUPERIOR'!I34="X",2,IF('vcai-SUPERIOR'!J34="X",1,IF('vcai-SUPERIOR'!K34="X","No Aplica","   " )))))</f>
        <v xml:space="preserve">   </v>
      </c>
      <c r="I17" s="32">
        <f>IF(J17=0,0,K20/J21)</f>
        <v>0</v>
      </c>
      <c r="J17" s="33">
        <f>COUNTIF(H17,"&gt;=1")</f>
        <v>0</v>
      </c>
      <c r="K17" s="21"/>
      <c r="L17" s="295">
        <f>IF(J17=1,LOOKUP(H17,C1:D6))*I17/100</f>
        <v>0</v>
      </c>
      <c r="M17" s="33" t="str">
        <f>IF('vcai-AUTO'!H34="X",4,IF('vcai-AUTO'!I34="X",3,IF('vcai-AUTO'!J34="X",2,IF('vcai-AUTO'!K34="X",1,"   " ))))</f>
        <v xml:space="preserve">   </v>
      </c>
      <c r="N17" s="32">
        <f>IF(O17=0,0,P20/O21)</f>
        <v>0</v>
      </c>
      <c r="O17" s="33">
        <f>COUNTIF(M17,"&gt;=1")</f>
        <v>0</v>
      </c>
      <c r="P17" s="231"/>
      <c r="Q17" s="36">
        <f>IF(O17=1,LOOKUP(M17,C1:D6))*N17/100</f>
        <v>0</v>
      </c>
      <c r="R17" s="33" t="str">
        <f>IF('vcai-3°EVALUADOR'!G34="X",4,IF('vcai-3°EVALUADOR'!H34="X",3,IF('vcai-3°EVALUADOR'!I34="X",2,IF('vcai-3°EVALUADOR'!J34="X",1,IF('vcai-3°EVALUADOR'!K34="X","No Aplica","   " )))))</f>
        <v xml:space="preserve">   </v>
      </c>
      <c r="S17" s="36">
        <f>IF(T17=0,0,U20/T21)</f>
        <v>0</v>
      </c>
      <c r="T17" s="206">
        <f>COUNTIF(R17,"&gt;=1")</f>
        <v>0</v>
      </c>
      <c r="V17" s="36">
        <f>IF(T17=1,LOOKUP(R17,C1:D6))*S17/100</f>
        <v>0</v>
      </c>
      <c r="W17" s="692"/>
      <c r="X17" s="28"/>
      <c r="Y17" s="29"/>
      <c r="Z17" s="29"/>
      <c r="AA17" s="32"/>
      <c r="AF17" s="698">
        <v>10</v>
      </c>
      <c r="AG17" s="693" t="s">
        <v>28</v>
      </c>
      <c r="AH17" s="693"/>
      <c r="AI17" s="693"/>
      <c r="AJ17" s="218" t="e">
        <f>AH18*0.1</f>
        <v>#VALUE!</v>
      </c>
      <c r="AK17" s="686" t="str">
        <f>AE10</f>
        <v>Aplica la evaluación</v>
      </c>
      <c r="AL17" s="35" t="e">
        <f>AJ17</f>
        <v>#VALUE!</v>
      </c>
    </row>
    <row r="18" spans="4:46" hidden="1" x14ac:dyDescent="0.2">
      <c r="D18" s="24"/>
      <c r="H18" s="33" t="str">
        <f>IF('vcai-SUPERIOR'!G35="X",4,IF('vcai-SUPERIOR'!H35="X",3,IF('vcai-SUPERIOR'!I35="X",2,IF('vcai-SUPERIOR'!J35="X",1,IF('vcai-SUPERIOR'!K35="X","No Aplica","   " )))))</f>
        <v xml:space="preserve">   </v>
      </c>
      <c r="I18" s="32">
        <f>IF(J18=0,0,K20/J21)</f>
        <v>0</v>
      </c>
      <c r="J18" s="33">
        <f>COUNTIF(H18,"&gt;=1")</f>
        <v>0</v>
      </c>
      <c r="K18" s="21"/>
      <c r="L18" s="295">
        <f>IF(J18=1,LOOKUP(H18,C1:D6))*I18/100</f>
        <v>0</v>
      </c>
      <c r="M18" s="33" t="str">
        <f>IF('vcai-AUTO'!H35="X",4,IF('vcai-AUTO'!I35="X",3,IF('vcai-AUTO'!J35="X",2,IF('vcai-AUTO'!K35="X",1,"   " ))))</f>
        <v xml:space="preserve">   </v>
      </c>
      <c r="N18" s="32">
        <f>IF(O18=0,0,P20/O21)</f>
        <v>0</v>
      </c>
      <c r="O18" s="33">
        <f>COUNTIF(M18,"&gt;=1")</f>
        <v>0</v>
      </c>
      <c r="P18" s="231"/>
      <c r="Q18" s="36">
        <f>IF(O18=1,LOOKUP(M18,C2:D7))*N18/100</f>
        <v>0</v>
      </c>
      <c r="R18" s="33" t="str">
        <f>IF('vcai-3°EVALUADOR'!G35="X",4,IF('vcai-3°EVALUADOR'!H35="X",3,IF('vcai-3°EVALUADOR'!I35="X",2,IF('vcai-3°EVALUADOR'!J35="X",1,IF('vcai-3°EVALUADOR'!K35="X","No Aplica","   " )))))</f>
        <v xml:space="preserve">   </v>
      </c>
      <c r="S18" s="36">
        <f>IF(T18=0,0,U20/T21)</f>
        <v>0</v>
      </c>
      <c r="T18" s="206">
        <f>COUNTIF(R18,"&gt;=1")</f>
        <v>0</v>
      </c>
      <c r="V18" s="36">
        <f>IF(T18=1,LOOKUP(R18,C2:D7))*S18/100</f>
        <v>0</v>
      </c>
      <c r="W18" s="33"/>
      <c r="X18" s="28"/>
      <c r="Y18" s="29"/>
      <c r="Z18" s="29"/>
      <c r="AA18" s="29"/>
      <c r="AB18" s="29"/>
      <c r="AC18" s="29"/>
      <c r="AD18" s="29"/>
      <c r="AE18" s="29"/>
      <c r="AF18" s="698"/>
      <c r="AH18" s="225" t="str">
        <f>AE9</f>
        <v>Revisa las ponderaciones</v>
      </c>
      <c r="AK18" s="686"/>
      <c r="AL18" s="273"/>
    </row>
    <row r="19" spans="4:46" hidden="1" x14ac:dyDescent="0.2">
      <c r="D19" s="24"/>
      <c r="H19" s="33" t="str">
        <f>IF('vcai-SUPERIOR'!G36="X",4,IF('vcai-SUPERIOR'!H36="X",3,IF('vcai-SUPERIOR'!I36="X",2,IF('vcai-SUPERIOR'!J36="X",1,IF('vcai-SUPERIOR'!K36="X","No Aplica","   " )))))</f>
        <v xml:space="preserve">   </v>
      </c>
      <c r="I19" s="32">
        <f>IF(J19=0,0,K20/J21)</f>
        <v>0</v>
      </c>
      <c r="J19" s="33">
        <f>COUNTIF(H19,"&gt;=1")</f>
        <v>0</v>
      </c>
      <c r="K19" s="21"/>
      <c r="L19" s="295">
        <f>IF(J19=1,LOOKUP(H19,C1:D6))*I19/100</f>
        <v>0</v>
      </c>
      <c r="M19" s="33" t="str">
        <f>IF('vcai-AUTO'!H36="X",4,IF('vcai-AUTO'!I36="X",3,IF('vcai-AUTO'!J36="X",2,IF('vcai-AUTO'!K36="X",1,"   " ))))</f>
        <v xml:space="preserve">   </v>
      </c>
      <c r="N19" s="32">
        <f>IF(O19=0,0,P20/O21)</f>
        <v>0</v>
      </c>
      <c r="O19" s="33">
        <f>COUNTIF(M19,"&gt;=1")</f>
        <v>0</v>
      </c>
      <c r="P19" s="231"/>
      <c r="Q19" s="36">
        <f>IF(O19=1,LOOKUP(M19,C3:D8))*N19/100</f>
        <v>0</v>
      </c>
      <c r="R19" s="33" t="str">
        <f>IF('vcai-3°EVALUADOR'!G36="X",4,IF('vcai-3°EVALUADOR'!H36="X",3,IF('vcai-3°EVALUADOR'!I36="X",2,IF('vcai-3°EVALUADOR'!J36="X",1,IF('vcai-3°EVALUADOR'!K36="X","No Aplica","   " )))))</f>
        <v xml:space="preserve">   </v>
      </c>
      <c r="S19" s="36">
        <f>IF(T19=0,0,U20/T21)</f>
        <v>0</v>
      </c>
      <c r="T19" s="206">
        <f>COUNTIF(R19,"&gt;=1")</f>
        <v>0</v>
      </c>
      <c r="V19" s="36">
        <f>IF(T19=1,LOOKUP(R19,C3:D8))*S19/100</f>
        <v>0</v>
      </c>
      <c r="X19" s="28"/>
      <c r="Y19" s="29"/>
      <c r="Z19" s="29"/>
      <c r="AA19" s="33"/>
      <c r="AC19" s="233"/>
      <c r="AD19" s="233"/>
      <c r="AE19" s="233"/>
    </row>
    <row r="20" spans="4:46" hidden="1" x14ac:dyDescent="0.2">
      <c r="D20" s="24"/>
      <c r="H20" s="33" t="str">
        <f>IF('vcai-SUPERIOR'!G37="X",4,IF('vcai-SUPERIOR'!H37="X",3,IF('vcai-SUPERIOR'!I37="X",2,IF('vcai-SUPERIOR'!J37="X",1,IF('vcai-SUPERIOR'!K37="X","No Aplica","   " )))))</f>
        <v xml:space="preserve">   </v>
      </c>
      <c r="I20" s="32">
        <f>IF(J20=0,0,K20/J21)</f>
        <v>0</v>
      </c>
      <c r="J20" s="33">
        <f>COUNTIF(H20,"&gt;=1")</f>
        <v>0</v>
      </c>
      <c r="K20" s="219">
        <v>20</v>
      </c>
      <c r="L20" s="295">
        <f>IF(J20=1,LOOKUP(H20,C1:D6))*I20/100</f>
        <v>0</v>
      </c>
      <c r="M20" s="33" t="str">
        <f>IF('vcai-AUTO'!H37="X",4,IF('vcai-AUTO'!I37="X",3,IF('vcai-AUTO'!J37="X",2,IF('vcai-AUTO'!K37="X",1,"   " ))))</f>
        <v xml:space="preserve">   </v>
      </c>
      <c r="N20" s="32">
        <f>IF(O20=0,0,P20/O21)</f>
        <v>0</v>
      </c>
      <c r="O20" s="33">
        <f>COUNTIF(M20,"&gt;=1")</f>
        <v>0</v>
      </c>
      <c r="P20" s="219">
        <f>K20</f>
        <v>20</v>
      </c>
      <c r="Q20" s="36">
        <f>IF(O20=1,LOOKUP(M20,C2:D7))*N20/100</f>
        <v>0</v>
      </c>
      <c r="R20" s="33" t="str">
        <f>IF('vcai-3°EVALUADOR'!G37="X",4,IF('vcai-3°EVALUADOR'!H37="X",3,IF('vcai-3°EVALUADOR'!I37="X",2,IF('vcai-3°EVALUADOR'!J37="X",1,IF('vcai-3°EVALUADOR'!K37="X","No Aplica","   " )))))</f>
        <v xml:space="preserve">   </v>
      </c>
      <c r="S20" s="36">
        <f>IF(T20=0,0,U20/T21)</f>
        <v>0</v>
      </c>
      <c r="T20" s="206">
        <f>COUNTIF(R20,"&gt;=1")</f>
        <v>0</v>
      </c>
      <c r="U20" s="22">
        <f>P20</f>
        <v>20</v>
      </c>
      <c r="V20" s="36">
        <f>IF(T20=1,LOOKUP(R20,C1:D6))*S20/100</f>
        <v>0</v>
      </c>
      <c r="AC20" s="233"/>
      <c r="AD20" s="233"/>
      <c r="AE20" s="233"/>
      <c r="AF20" s="698">
        <f>SUM(AF2,AF13,AF17)</f>
        <v>100</v>
      </c>
      <c r="AG20" s="693" t="s">
        <v>102</v>
      </c>
      <c r="AH20" s="693"/>
      <c r="AI20" s="693"/>
      <c r="AJ20" s="693"/>
      <c r="AK20" s="699" t="e">
        <f>VLOOKUP(AL20,E1:G5,3)</f>
        <v>#VALUE!</v>
      </c>
      <c r="AL20" s="23" t="e">
        <f>SUM(AL1,AL13,AL17)</f>
        <v>#VALUE!</v>
      </c>
      <c r="AN20" s="206"/>
      <c r="AO20" s="206"/>
      <c r="AP20" s="206"/>
      <c r="AQ20" s="206"/>
      <c r="AR20" s="206"/>
      <c r="AS20" s="206"/>
    </row>
    <row r="21" spans="4:46" hidden="1" x14ac:dyDescent="0.2">
      <c r="D21" s="24"/>
      <c r="H21" s="23">
        <f>SUM(K3,K6,K10,K15,K20)</f>
        <v>100</v>
      </c>
      <c r="J21" s="207">
        <f>SUM(J17:J20)</f>
        <v>0</v>
      </c>
      <c r="K21" s="236" t="s">
        <v>3</v>
      </c>
      <c r="L21" s="296" t="str">
        <f>IF(J21&gt;0,SUM(L17:L20),"Verifica la evaluación")</f>
        <v>Verifica la evaluación</v>
      </c>
      <c r="M21" s="23">
        <f>SUM(P3,P6,P10,P15,P20)</f>
        <v>100</v>
      </c>
      <c r="N21" s="36"/>
      <c r="O21" s="207">
        <f>SUM(O17:O20)</f>
        <v>0</v>
      </c>
      <c r="P21" s="236" t="s">
        <v>42</v>
      </c>
      <c r="Q21" s="239" t="str">
        <f>IF(O21&gt;0,SUM(Q17:Q20),"Verifica la evaluación")</f>
        <v>Verifica la evaluación</v>
      </c>
      <c r="R21" s="23">
        <f>SUM(U3,U6,U10,U15,U20)</f>
        <v>100</v>
      </c>
      <c r="S21" s="36"/>
      <c r="T21" s="207">
        <f>SUM(T17:T20)</f>
        <v>0</v>
      </c>
      <c r="U21" s="41" t="s">
        <v>3</v>
      </c>
      <c r="V21" s="239" t="str">
        <f>IF(T21&gt;0,SUM(V17:V20),"Verifica la evaluación")</f>
        <v>Verifica la evaluación</v>
      </c>
      <c r="X21" s="28"/>
      <c r="Y21" s="29"/>
      <c r="Z21" s="29"/>
      <c r="AA21" s="29"/>
      <c r="AB21" s="29"/>
      <c r="AC21" s="297"/>
      <c r="AD21" s="297"/>
      <c r="AE21" s="297"/>
      <c r="AF21" s="698"/>
      <c r="AG21" s="17" t="s">
        <v>106</v>
      </c>
      <c r="AH21" s="274" t="str">
        <f>IF(AW14=0,"",IF(AW14&gt;1,AW14))</f>
        <v>Verifica el 1° requisito</v>
      </c>
      <c r="AK21" s="699"/>
    </row>
    <row r="22" spans="4:46" hidden="1" x14ac:dyDescent="0.2">
      <c r="D22" s="24"/>
      <c r="I22" s="23">
        <f>SUM(I1:I20)</f>
        <v>0</v>
      </c>
      <c r="J22" s="695">
        <f>SUM(J4,J7,J11,J16,J21)</f>
        <v>0</v>
      </c>
      <c r="K22" s="699" t="s">
        <v>21</v>
      </c>
      <c r="L22" s="709">
        <f>IF(H21=100,SUM(L4,L7,L11,L16,L21),"Revisa las ponderaciones")</f>
        <v>0</v>
      </c>
      <c r="N22" s="23">
        <f>SUM(N1:N20)</f>
        <v>0</v>
      </c>
      <c r="O22" s="695">
        <f>SUM(O4,O7,O11,O16,O21)</f>
        <v>0</v>
      </c>
      <c r="P22" s="699" t="s">
        <v>21</v>
      </c>
      <c r="Q22" s="705">
        <f>IF(M21=100,SUM(Q4,Q7,Q11,Q16,Q21),IF(M21&lt;&gt;100,"Revisa las Ponderaciones"))</f>
        <v>0</v>
      </c>
      <c r="R22" s="33"/>
      <c r="S22" s="23">
        <f>SUM(S1:S20)</f>
        <v>0</v>
      </c>
      <c r="T22" s="695">
        <f>SUM(T4,T7,T11,T21,T16)</f>
        <v>0</v>
      </c>
      <c r="U22" s="696" t="s">
        <v>21</v>
      </c>
      <c r="V22" s="705">
        <f>IF(R21=100,SUM(V4,V7,V11,V16,V21),IF(R21&lt;&gt;100,"Revisa las Ponderaciones"))</f>
        <v>0</v>
      </c>
      <c r="AC22" s="233"/>
      <c r="AD22" s="233"/>
      <c r="AE22" s="233"/>
    </row>
    <row r="23" spans="4:46" hidden="1" x14ac:dyDescent="0.2">
      <c r="D23" s="24"/>
      <c r="J23" s="695"/>
      <c r="K23" s="699"/>
      <c r="L23" s="709" t="str">
        <f>IF(H23=100,SUM(L7,L11,L14,L18,L22),IF(H23&lt;&gt;100,"Revisa las Ponderaciones"))</f>
        <v>Revisa las Ponderaciones</v>
      </c>
      <c r="N23" s="33"/>
      <c r="O23" s="695"/>
      <c r="P23" s="699"/>
      <c r="Q23" s="705"/>
      <c r="T23" s="695"/>
      <c r="U23" s="696"/>
      <c r="V23" s="705" t="str">
        <f>IF(R23=100,SUM(V7,V11,V14,V18,V22),IF(R23&lt;&gt;100,"Revisa las Ponderaciones"))</f>
        <v>Revisa las Ponderaciones</v>
      </c>
      <c r="AC23" s="233"/>
      <c r="AD23" s="233"/>
      <c r="AE23" s="233"/>
      <c r="AG23" s="693" t="s">
        <v>107</v>
      </c>
      <c r="AH23" s="693"/>
      <c r="AI23" s="693"/>
      <c r="AJ23" s="693"/>
      <c r="AK23" s="699" t="e">
        <f>VLOOKUP(AL24,E1:G5,3)</f>
        <v>#VALUE!</v>
      </c>
      <c r="AL23" s="23" t="e">
        <f>IF(AH21&gt;0,SUM(AL20,AH21),IF(AH21="Verifica el 1° Requisito",))</f>
        <v>#VALUE!</v>
      </c>
      <c r="AN23" s="206"/>
      <c r="AO23" s="206"/>
      <c r="AP23" s="206"/>
      <c r="AQ23" s="206"/>
      <c r="AR23" s="206"/>
      <c r="AS23" s="206"/>
      <c r="AT23" s="206"/>
    </row>
    <row r="24" spans="4:46" hidden="1" x14ac:dyDescent="0.2">
      <c r="D24" s="24"/>
      <c r="K24" s="699" t="s">
        <v>7</v>
      </c>
      <c r="L24" s="708" t="str">
        <f>IF(H21&lt;&gt;100,"Aplica la evaluación",IF(I22&gt;0,VLOOKUP(L22,E1:G5,3),"Aplica la evaluación"))</f>
        <v>Aplica la evaluación</v>
      </c>
      <c r="P24" s="699" t="s">
        <v>7</v>
      </c>
      <c r="Q24" s="690" t="str">
        <f>IF(Q22="Revisa las Ponderaciones","Aplica la evaluación",IF(Q22&gt;0,VLOOKUP(Q22,E1:G5,3),"Aplica la evaluación"))</f>
        <v>Aplica la evaluación</v>
      </c>
      <c r="T24" s="240"/>
      <c r="U24" s="699" t="s">
        <v>7</v>
      </c>
      <c r="V24" s="690" t="str">
        <f>IF(V22="Revisa las Ponderaciones","Aplica la evaluación",IF(V22&gt;0,VLOOKUP(V22,E1:G5,3),"Aplica la evaluación"))</f>
        <v>Aplica la evaluación</v>
      </c>
      <c r="AK24" s="699"/>
      <c r="AL24" s="23" t="e">
        <f>IF(AL23&gt;100,100,IF(AL23&lt;=100,AL23))</f>
        <v>#VALUE!</v>
      </c>
      <c r="AN24" s="206"/>
      <c r="AO24" s="206"/>
      <c r="AP24" s="206"/>
      <c r="AQ24" s="206"/>
      <c r="AR24" s="206"/>
      <c r="AS24" s="206"/>
      <c r="AT24" s="206"/>
    </row>
    <row r="25" spans="4:46" hidden="1" x14ac:dyDescent="0.2">
      <c r="K25" s="699"/>
      <c r="L25" s="708"/>
      <c r="P25" s="699"/>
      <c r="Q25" s="690"/>
      <c r="T25" s="240"/>
      <c r="U25" s="699"/>
      <c r="V25" s="690"/>
      <c r="AN25" s="206"/>
      <c r="AO25" s="206"/>
      <c r="AP25" s="206"/>
      <c r="AQ25" s="206"/>
      <c r="AR25" s="206"/>
      <c r="AS25" s="206"/>
      <c r="AT25" s="206"/>
    </row>
    <row r="26" spans="4:46" hidden="1" x14ac:dyDescent="0.2">
      <c r="H26" s="684" t="s">
        <v>22</v>
      </c>
      <c r="I26" s="684"/>
      <c r="J26" s="684"/>
      <c r="K26" s="684"/>
      <c r="L26" s="706"/>
      <c r="M26" s="684" t="s">
        <v>25</v>
      </c>
      <c r="N26" s="684"/>
      <c r="O26" s="684"/>
      <c r="P26" s="684"/>
      <c r="Q26" s="684"/>
      <c r="R26" s="684" t="s">
        <v>227</v>
      </c>
      <c r="S26" s="684"/>
      <c r="T26" s="684"/>
      <c r="U26" s="684"/>
      <c r="V26" s="684"/>
      <c r="AM26" s="24"/>
      <c r="AN26" s="33"/>
      <c r="AO26" s="33"/>
      <c r="AP26" s="33"/>
      <c r="AQ26" s="33"/>
      <c r="AR26" s="33"/>
      <c r="AS26" s="33"/>
      <c r="AT26" s="206"/>
    </row>
    <row r="27" spans="4:46" hidden="1" x14ac:dyDescent="0.2">
      <c r="H27" s="684" t="s">
        <v>110</v>
      </c>
      <c r="I27" s="684"/>
      <c r="J27" s="684"/>
      <c r="K27" s="684"/>
      <c r="L27" s="706"/>
      <c r="M27" s="707" t="s">
        <v>110</v>
      </c>
      <c r="N27" s="707"/>
      <c r="O27" s="707"/>
      <c r="P27" s="707"/>
      <c r="Q27" s="707"/>
      <c r="R27" s="684" t="s">
        <v>110</v>
      </c>
      <c r="S27" s="684"/>
      <c r="T27" s="684"/>
      <c r="U27" s="684"/>
      <c r="V27" s="684"/>
      <c r="W27" s="33"/>
      <c r="Z27" s="206"/>
      <c r="AG27" s="36"/>
      <c r="AI27" s="24"/>
      <c r="AJ27" s="24"/>
      <c r="AK27" s="24"/>
      <c r="AL27" s="24"/>
      <c r="AM27" s="24"/>
      <c r="AN27" s="33"/>
      <c r="AO27" s="33"/>
      <c r="AP27" s="33"/>
      <c r="AQ27" s="33"/>
      <c r="AR27" s="33"/>
      <c r="AS27" s="33"/>
      <c r="AT27" s="206"/>
    </row>
    <row r="28" spans="4:46" hidden="1" x14ac:dyDescent="0.2">
      <c r="H28" s="684"/>
      <c r="I28" s="684"/>
      <c r="J28" s="684"/>
      <c r="K28" s="684"/>
      <c r="L28" s="706"/>
      <c r="M28" s="707"/>
      <c r="N28" s="707"/>
      <c r="O28" s="707"/>
      <c r="P28" s="707"/>
      <c r="Q28" s="707"/>
      <c r="R28" s="684"/>
      <c r="S28" s="684"/>
      <c r="T28" s="684"/>
      <c r="U28" s="684"/>
      <c r="V28" s="684"/>
      <c r="W28" s="33"/>
      <c r="AD28" s="206"/>
      <c r="AE28" s="206"/>
      <c r="AF28" s="224"/>
      <c r="AG28" s="22"/>
      <c r="AI28" s="24"/>
      <c r="AJ28" s="24"/>
      <c r="AK28" s="24"/>
      <c r="AL28" s="24"/>
      <c r="AM28" s="24"/>
      <c r="AN28" s="33"/>
      <c r="AO28" s="33"/>
      <c r="AP28" s="33"/>
      <c r="AQ28" s="33"/>
      <c r="AR28" s="33"/>
      <c r="AS28" s="33"/>
      <c r="AT28" s="206"/>
    </row>
    <row r="29" spans="4:46" hidden="1" x14ac:dyDescent="0.2">
      <c r="H29" s="684"/>
      <c r="I29" s="684"/>
      <c r="J29" s="684"/>
      <c r="K29" s="684"/>
      <c r="L29" s="706"/>
      <c r="M29" s="707"/>
      <c r="N29" s="707"/>
      <c r="O29" s="707"/>
      <c r="P29" s="707"/>
      <c r="Q29" s="707"/>
      <c r="R29" s="684"/>
      <c r="S29" s="684"/>
      <c r="T29" s="684"/>
      <c r="U29" s="684"/>
      <c r="V29" s="684"/>
      <c r="W29" s="33"/>
      <c r="AA29" s="206"/>
      <c r="AB29" s="206"/>
      <c r="AD29" s="33"/>
      <c r="AE29" s="206"/>
      <c r="AF29" s="33"/>
      <c r="AG29" s="207"/>
      <c r="AH29" s="207"/>
      <c r="AI29" s="30"/>
      <c r="AJ29" s="30"/>
      <c r="AK29" s="30"/>
      <c r="AL29" s="24"/>
      <c r="AM29" s="24"/>
      <c r="AN29" s="24"/>
      <c r="AO29" s="24"/>
      <c r="AP29" s="24"/>
      <c r="AQ29" s="24"/>
      <c r="AR29" s="24"/>
      <c r="AS29" s="24"/>
    </row>
    <row r="30" spans="4:46" hidden="1" x14ac:dyDescent="0.2">
      <c r="H30" s="37"/>
      <c r="I30" s="38"/>
      <c r="J30" s="33"/>
      <c r="K30" s="36"/>
      <c r="L30" s="36"/>
      <c r="M30" s="233"/>
      <c r="N30" s="39"/>
      <c r="W30" s="685"/>
      <c r="AA30" s="36"/>
      <c r="AB30" s="36"/>
      <c r="AG30" s="35"/>
      <c r="AH30" s="35"/>
      <c r="AI30" s="33"/>
      <c r="AJ30" s="33"/>
      <c r="AK30" s="33"/>
      <c r="AL30" s="18"/>
      <c r="AM30" s="24"/>
      <c r="AN30" s="24"/>
      <c r="AO30" s="24"/>
      <c r="AP30" s="24"/>
      <c r="AQ30" s="24"/>
      <c r="AR30" s="24"/>
      <c r="AS30" s="24"/>
    </row>
    <row r="31" spans="4:46" hidden="1" x14ac:dyDescent="0.2">
      <c r="H31" s="233"/>
      <c r="I31" s="40"/>
      <c r="J31" s="207"/>
      <c r="K31" s="41"/>
      <c r="L31" s="35"/>
      <c r="M31" s="233"/>
      <c r="N31" s="39"/>
      <c r="W31" s="685"/>
      <c r="AA31" s="36"/>
      <c r="AB31" s="36"/>
      <c r="AC31" s="35"/>
      <c r="AD31" s="35"/>
      <c r="AE31" s="35"/>
      <c r="AG31" s="207"/>
      <c r="AH31" s="35"/>
      <c r="AI31" s="35"/>
      <c r="AJ31" s="33"/>
      <c r="AK31" s="32"/>
      <c r="AL31" s="184"/>
      <c r="AM31" s="206"/>
      <c r="AN31" s="206"/>
      <c r="AP31" s="24"/>
      <c r="AQ31" s="24"/>
      <c r="AR31" s="24"/>
      <c r="AS31" s="24"/>
    </row>
    <row r="32" spans="4:46" hidden="1" x14ac:dyDescent="0.2">
      <c r="H32" s="37"/>
      <c r="I32" s="38"/>
      <c r="J32" s="33"/>
      <c r="K32" s="42"/>
      <c r="L32" s="36"/>
      <c r="M32" s="233"/>
      <c r="N32" s="39"/>
      <c r="R32" s="224"/>
      <c r="S32" s="43"/>
      <c r="U32" s="40"/>
      <c r="V32" s="233"/>
      <c r="W32" s="206"/>
      <c r="AA32" s="36"/>
      <c r="AB32" s="36"/>
      <c r="AG32" s="45"/>
      <c r="AH32" s="46"/>
      <c r="AI32" s="45"/>
      <c r="AJ32" s="33"/>
      <c r="AK32" s="33"/>
      <c r="AL32" s="184"/>
      <c r="AM32" s="206"/>
      <c r="AN32" s="206"/>
      <c r="AP32" s="24"/>
      <c r="AQ32" s="24"/>
      <c r="AR32" s="24"/>
      <c r="AS32" s="24"/>
    </row>
    <row r="33" spans="8:45" ht="15" hidden="1" x14ac:dyDescent="0.2">
      <c r="H33" s="37"/>
      <c r="I33" s="48"/>
      <c r="J33" s="33"/>
      <c r="K33" s="49"/>
      <c r="L33" s="50"/>
      <c r="M33" s="51"/>
      <c r="N33" s="51"/>
      <c r="O33" s="26"/>
      <c r="P33" s="26"/>
      <c r="Q33" s="26"/>
      <c r="R33" s="52"/>
      <c r="S33" s="205"/>
      <c r="W33" s="206"/>
      <c r="X33" s="53"/>
      <c r="Y33" s="54"/>
      <c r="Z33" s="25"/>
      <c r="AA33" s="25"/>
      <c r="AB33" s="25"/>
      <c r="AC33" s="25"/>
      <c r="AD33" s="55"/>
      <c r="AE33" s="25"/>
      <c r="AF33" s="25"/>
      <c r="AG33" s="46"/>
      <c r="AH33" s="46"/>
      <c r="AI33" s="46"/>
      <c r="AJ33" s="33"/>
      <c r="AK33" s="32"/>
      <c r="AL33" s="184"/>
      <c r="AM33" s="206"/>
      <c r="AN33" s="206"/>
      <c r="AP33" s="24"/>
      <c r="AQ33" s="24"/>
      <c r="AR33" s="24"/>
      <c r="AS33" s="24"/>
    </row>
    <row r="34" spans="8:45" hidden="1" x14ac:dyDescent="0.2">
      <c r="R34" s="33"/>
      <c r="W34" s="36"/>
      <c r="X34" s="40"/>
      <c r="Y34" s="233"/>
      <c r="AD34" s="42"/>
      <c r="AF34" s="57"/>
      <c r="AG34" s="45"/>
      <c r="AH34" s="25"/>
      <c r="AI34" s="56"/>
      <c r="AJ34" s="33"/>
      <c r="AK34" s="33"/>
      <c r="AL34" s="184"/>
      <c r="AM34" s="206"/>
      <c r="AN34" s="206"/>
      <c r="AP34" s="24"/>
      <c r="AQ34" s="24"/>
      <c r="AR34" s="24"/>
      <c r="AS34" s="24"/>
    </row>
    <row r="35" spans="8:45" hidden="1" x14ac:dyDescent="0.2">
      <c r="R35" s="33"/>
      <c r="W35" s="206"/>
      <c r="X35" s="40"/>
      <c r="Y35" s="233"/>
      <c r="AD35" s="42"/>
      <c r="AF35" s="57"/>
      <c r="AG35" s="58"/>
      <c r="AH35" s="59"/>
      <c r="AI35" s="56"/>
      <c r="AJ35" s="33"/>
      <c r="AK35" s="32"/>
      <c r="AL35" s="184"/>
      <c r="AM35" s="206"/>
      <c r="AN35" s="206"/>
      <c r="AP35" s="24"/>
      <c r="AQ35" s="24"/>
      <c r="AR35" s="24"/>
      <c r="AS35" s="24"/>
    </row>
    <row r="36" spans="8:45" hidden="1" x14ac:dyDescent="0.2">
      <c r="R36" s="33"/>
      <c r="W36" s="206"/>
      <c r="X36" s="22"/>
      <c r="AD36" s="42"/>
      <c r="AF36" s="56"/>
      <c r="AG36" s="60"/>
      <c r="AH36" s="25"/>
      <c r="AI36" s="56"/>
      <c r="AJ36" s="33"/>
      <c r="AK36" s="33"/>
      <c r="AL36" s="184"/>
      <c r="AM36" s="24"/>
      <c r="AN36" s="24"/>
      <c r="AO36" s="24"/>
      <c r="AP36" s="24"/>
      <c r="AQ36" s="24"/>
      <c r="AR36" s="24"/>
      <c r="AS36" s="24"/>
    </row>
    <row r="37" spans="8:45" hidden="1" x14ac:dyDescent="0.2">
      <c r="R37" s="33"/>
      <c r="W37" s="206"/>
      <c r="X37" s="22"/>
      <c r="AD37" s="42"/>
      <c r="AG37" s="36"/>
      <c r="AH37" s="206"/>
      <c r="AI37" s="45"/>
      <c r="AJ37" s="33"/>
      <c r="AK37" s="32"/>
      <c r="AL37" s="184"/>
      <c r="AM37" s="24"/>
      <c r="AN37" s="24"/>
      <c r="AO37" s="24"/>
      <c r="AP37" s="24"/>
      <c r="AQ37" s="24"/>
      <c r="AR37" s="24"/>
      <c r="AS37" s="24"/>
    </row>
    <row r="38" spans="8:45" hidden="1" x14ac:dyDescent="0.2">
      <c r="R38" s="33"/>
      <c r="W38" s="33"/>
      <c r="X38" s="40"/>
      <c r="Y38" s="22"/>
      <c r="Z38" s="61"/>
      <c r="AD38" s="42"/>
      <c r="AF38" s="56"/>
      <c r="AG38" s="45"/>
      <c r="AH38" s="47"/>
      <c r="AI38" s="45"/>
      <c r="AJ38" s="33"/>
      <c r="AK38" s="33"/>
      <c r="AL38" s="184"/>
      <c r="AM38" s="24"/>
      <c r="AN38" s="24"/>
      <c r="AO38" s="24"/>
      <c r="AP38" s="24"/>
      <c r="AQ38" s="24"/>
      <c r="AR38" s="24"/>
      <c r="AS38" s="24"/>
    </row>
    <row r="39" spans="8:45" hidden="1" x14ac:dyDescent="0.2">
      <c r="R39" s="33"/>
      <c r="W39" s="33"/>
      <c r="X39" s="22"/>
      <c r="Y39" s="22"/>
      <c r="Z39" s="61"/>
      <c r="AA39" s="31"/>
      <c r="AD39" s="42"/>
      <c r="AH39" s="45"/>
      <c r="AI39" s="45"/>
      <c r="AJ39" s="33"/>
      <c r="AK39" s="32"/>
      <c r="AL39" s="184"/>
      <c r="AM39" s="24"/>
      <c r="AN39" s="24"/>
      <c r="AO39" s="24"/>
      <c r="AP39" s="24"/>
      <c r="AQ39" s="24"/>
      <c r="AR39" s="24"/>
      <c r="AS39" s="24"/>
    </row>
    <row r="40" spans="8:45" hidden="1" x14ac:dyDescent="0.2">
      <c r="R40" s="33"/>
      <c r="W40" s="33"/>
      <c r="X40" s="62"/>
      <c r="Y40" s="62"/>
      <c r="Z40" s="62"/>
      <c r="AA40" s="29"/>
      <c r="AB40" s="29"/>
      <c r="AC40" s="29"/>
      <c r="AD40" s="29"/>
      <c r="AE40" s="24"/>
      <c r="AF40" s="30"/>
      <c r="AG40" s="207"/>
      <c r="AH40" s="33"/>
      <c r="AI40" s="207"/>
      <c r="AJ40" s="33"/>
      <c r="AK40" s="33"/>
      <c r="AL40" s="184"/>
      <c r="AM40" s="24"/>
      <c r="AN40" s="24"/>
      <c r="AO40" s="24"/>
      <c r="AP40" s="24"/>
      <c r="AQ40" s="24"/>
      <c r="AR40" s="24"/>
      <c r="AS40" s="24"/>
    </row>
    <row r="41" spans="8:45" hidden="1" x14ac:dyDescent="0.2">
      <c r="T41" s="17"/>
      <c r="W41" s="63"/>
      <c r="X41" s="64"/>
      <c r="Y41" s="62"/>
      <c r="Z41" s="62"/>
      <c r="AA41" s="29"/>
      <c r="AB41" s="29"/>
      <c r="AC41" s="29"/>
      <c r="AD41" s="29"/>
      <c r="AE41" s="24"/>
      <c r="AF41" s="24"/>
      <c r="AG41" s="24"/>
      <c r="AH41" s="207"/>
      <c r="AI41" s="207"/>
      <c r="AJ41" s="24"/>
      <c r="AK41" s="24"/>
      <c r="AL41" s="24"/>
      <c r="AM41" s="24"/>
      <c r="AN41" s="24"/>
      <c r="AO41" s="24"/>
      <c r="AP41" s="24"/>
      <c r="AQ41" s="24"/>
      <c r="AR41" s="24"/>
      <c r="AS41" s="24"/>
    </row>
    <row r="42" spans="8:45" hidden="1" x14ac:dyDescent="0.2">
      <c r="T42" s="17"/>
      <c r="W42" s="63"/>
      <c r="X42" s="65"/>
      <c r="Y42" s="65"/>
      <c r="Z42" s="65"/>
      <c r="AA42" s="25"/>
      <c r="AB42" s="25"/>
      <c r="AC42" s="25"/>
      <c r="AD42" s="25"/>
      <c r="AE42" s="24"/>
      <c r="AF42" s="24"/>
      <c r="AG42" s="24"/>
      <c r="AH42" s="33"/>
      <c r="AI42" s="207"/>
      <c r="AJ42" s="24"/>
      <c r="AK42" s="24"/>
      <c r="AL42" s="24"/>
      <c r="AM42" s="24"/>
      <c r="AN42" s="24"/>
      <c r="AO42" s="24"/>
      <c r="AP42" s="24"/>
      <c r="AQ42" s="24"/>
      <c r="AR42" s="24"/>
      <c r="AS42" s="24"/>
    </row>
    <row r="43" spans="8:45" hidden="1" x14ac:dyDescent="0.2">
      <c r="T43" s="17"/>
      <c r="W43" s="33"/>
      <c r="X43" s="206"/>
      <c r="Y43" s="206"/>
      <c r="AE43" s="24"/>
      <c r="AF43" s="24"/>
      <c r="AG43" s="24"/>
      <c r="AH43" s="207"/>
      <c r="AI43" s="207"/>
      <c r="AJ43" s="24"/>
      <c r="AK43" s="24"/>
      <c r="AL43" s="24"/>
      <c r="AM43" s="24"/>
      <c r="AN43" s="24"/>
      <c r="AO43" s="24"/>
      <c r="AP43" s="24"/>
      <c r="AQ43" s="24"/>
      <c r="AR43" s="24"/>
      <c r="AS43" s="24"/>
    </row>
    <row r="44" spans="8:45" hidden="1" x14ac:dyDescent="0.2">
      <c r="T44" s="17"/>
      <c r="W44" s="207"/>
      <c r="AE44" s="24"/>
      <c r="AF44" s="24"/>
      <c r="AG44" s="24"/>
      <c r="AH44" s="33"/>
      <c r="AI44" s="207"/>
      <c r="AJ44" s="24"/>
      <c r="AK44" s="24"/>
      <c r="AL44" s="24"/>
      <c r="AM44" s="24"/>
      <c r="AN44" s="24"/>
      <c r="AO44" s="24"/>
      <c r="AP44" s="24"/>
      <c r="AQ44" s="24"/>
      <c r="AR44" s="24"/>
      <c r="AS44" s="24"/>
    </row>
    <row r="45" spans="8:45" hidden="1" x14ac:dyDescent="0.2">
      <c r="T45" s="17"/>
      <c r="W45" s="33"/>
      <c r="AE45" s="24"/>
      <c r="AF45" s="24"/>
      <c r="AG45" s="24"/>
      <c r="AH45" s="207"/>
      <c r="AI45" s="207"/>
      <c r="AJ45" s="24"/>
      <c r="AK45" s="24"/>
      <c r="AL45" s="24"/>
      <c r="AM45" s="24"/>
      <c r="AN45" s="24"/>
      <c r="AO45" s="24"/>
      <c r="AP45" s="24"/>
      <c r="AQ45" s="24"/>
      <c r="AR45" s="24"/>
      <c r="AS45" s="24"/>
    </row>
    <row r="46" spans="8:45" hidden="1" x14ac:dyDescent="0.2">
      <c r="T46" s="17"/>
      <c r="W46" s="33"/>
      <c r="AE46" s="24"/>
      <c r="AF46" s="24"/>
      <c r="AG46" s="24"/>
      <c r="AH46" s="33"/>
      <c r="AI46" s="207"/>
      <c r="AJ46" s="24"/>
      <c r="AK46" s="24"/>
      <c r="AL46" s="24"/>
      <c r="AM46" s="24"/>
      <c r="AN46" s="24"/>
      <c r="AO46" s="24"/>
      <c r="AP46" s="24"/>
      <c r="AQ46" s="24"/>
      <c r="AR46" s="24"/>
      <c r="AS46" s="24"/>
    </row>
    <row r="47" spans="8:45" hidden="1" x14ac:dyDescent="0.2">
      <c r="T47" s="42"/>
      <c r="W47" s="33"/>
      <c r="AE47" s="24"/>
      <c r="AF47" s="24"/>
      <c r="AG47" s="24"/>
      <c r="AH47" s="207"/>
      <c r="AI47" s="207"/>
      <c r="AJ47" s="24"/>
      <c r="AK47" s="24"/>
      <c r="AL47" s="24"/>
      <c r="AM47" s="24"/>
      <c r="AN47" s="24"/>
      <c r="AO47" s="24"/>
      <c r="AP47" s="24"/>
      <c r="AQ47" s="24"/>
      <c r="AR47" s="24"/>
      <c r="AS47" s="24"/>
    </row>
    <row r="48" spans="8:45" hidden="1" x14ac:dyDescent="0.2">
      <c r="T48" s="42"/>
      <c r="W48" s="33"/>
      <c r="AE48" s="24"/>
      <c r="AF48" s="24"/>
      <c r="AG48" s="24"/>
      <c r="AH48" s="33"/>
      <c r="AI48" s="207"/>
      <c r="AJ48" s="24"/>
      <c r="AK48" s="24"/>
      <c r="AL48" s="24"/>
      <c r="AM48" s="24"/>
      <c r="AN48" s="24"/>
      <c r="AO48" s="24"/>
      <c r="AP48" s="24"/>
      <c r="AQ48" s="24"/>
      <c r="AR48" s="24"/>
      <c r="AS48" s="24"/>
    </row>
    <row r="49" spans="20:45" hidden="1" x14ac:dyDescent="0.2">
      <c r="T49" s="42"/>
      <c r="W49" s="33"/>
      <c r="AE49" s="24"/>
      <c r="AF49" s="24"/>
      <c r="AG49" s="24"/>
      <c r="AH49" s="207"/>
      <c r="AI49" s="207"/>
      <c r="AJ49" s="24"/>
      <c r="AK49" s="24"/>
      <c r="AL49" s="24"/>
      <c r="AM49" s="24"/>
      <c r="AN49" s="24"/>
      <c r="AO49" s="24"/>
      <c r="AP49" s="24"/>
      <c r="AQ49" s="24"/>
      <c r="AR49" s="24"/>
      <c r="AS49" s="24"/>
    </row>
    <row r="50" spans="20:45" hidden="1" x14ac:dyDescent="0.2">
      <c r="T50" s="42"/>
      <c r="W50" s="33"/>
      <c r="AE50" s="24"/>
      <c r="AF50" s="24"/>
      <c r="AG50" s="24"/>
      <c r="AH50" s="33"/>
      <c r="AI50" s="207"/>
      <c r="AJ50" s="24"/>
      <c r="AK50" s="24"/>
      <c r="AL50" s="24"/>
      <c r="AM50" s="24"/>
      <c r="AN50" s="24"/>
      <c r="AO50" s="24"/>
      <c r="AP50" s="24"/>
      <c r="AQ50" s="24"/>
      <c r="AR50" s="24"/>
      <c r="AS50" s="24"/>
    </row>
    <row r="51" spans="20:45" hidden="1" x14ac:dyDescent="0.2">
      <c r="T51" s="42"/>
      <c r="W51" s="33"/>
      <c r="AE51" s="24"/>
      <c r="AF51" s="24"/>
      <c r="AG51" s="24"/>
      <c r="AH51" s="207"/>
      <c r="AI51" s="207"/>
      <c r="AJ51" s="24"/>
      <c r="AK51" s="24"/>
      <c r="AL51" s="24"/>
      <c r="AM51" s="24"/>
      <c r="AN51" s="24"/>
      <c r="AO51" s="24"/>
      <c r="AP51" s="24"/>
      <c r="AQ51" s="24"/>
      <c r="AR51" s="24"/>
      <c r="AS51" s="24"/>
    </row>
    <row r="52" spans="20:45" hidden="1" x14ac:dyDescent="0.2">
      <c r="T52" s="42"/>
      <c r="W52" s="33"/>
      <c r="AE52" s="24"/>
      <c r="AF52" s="24"/>
      <c r="AG52" s="24"/>
      <c r="AH52" s="33"/>
      <c r="AI52" s="207"/>
      <c r="AJ52" s="24"/>
      <c r="AK52" s="24"/>
      <c r="AL52" s="24"/>
      <c r="AM52" s="24"/>
      <c r="AN52" s="24"/>
      <c r="AO52" s="24"/>
      <c r="AP52" s="24"/>
      <c r="AQ52" s="24"/>
      <c r="AR52" s="24"/>
      <c r="AS52" s="24"/>
    </row>
    <row r="53" spans="20:45" hidden="1" x14ac:dyDescent="0.2">
      <c r="T53" s="42"/>
      <c r="W53" s="33"/>
      <c r="AE53" s="24"/>
      <c r="AF53" s="24"/>
      <c r="AG53" s="24"/>
      <c r="AH53" s="207"/>
      <c r="AI53" s="207"/>
      <c r="AJ53" s="24"/>
      <c r="AK53" s="24"/>
      <c r="AL53" s="24"/>
      <c r="AM53" s="24"/>
      <c r="AN53" s="24"/>
      <c r="AO53" s="24"/>
      <c r="AP53" s="24"/>
      <c r="AQ53" s="24"/>
      <c r="AR53" s="24"/>
      <c r="AS53" s="24"/>
    </row>
    <row r="54" spans="20:45" hidden="1" x14ac:dyDescent="0.2">
      <c r="T54" s="42"/>
      <c r="W54" s="207"/>
      <c r="AE54" s="24"/>
      <c r="AF54" s="24"/>
      <c r="AG54" s="24"/>
      <c r="AH54" s="33"/>
      <c r="AI54" s="207"/>
      <c r="AJ54" s="24"/>
      <c r="AK54" s="24"/>
      <c r="AL54" s="24"/>
      <c r="AM54" s="24"/>
      <c r="AN54" s="24"/>
      <c r="AO54" s="24"/>
      <c r="AP54" s="24"/>
      <c r="AQ54" s="24"/>
      <c r="AR54" s="24"/>
    </row>
    <row r="55" spans="20:45" hidden="1" x14ac:dyDescent="0.2">
      <c r="T55" s="42"/>
      <c r="W55" s="33"/>
      <c r="AE55" s="24"/>
      <c r="AF55" s="24"/>
      <c r="AG55" s="24"/>
      <c r="AH55" s="207"/>
      <c r="AI55" s="207"/>
      <c r="AJ55" s="24"/>
      <c r="AK55" s="24"/>
      <c r="AL55" s="24"/>
      <c r="AM55" s="24"/>
      <c r="AN55" s="24"/>
      <c r="AO55" s="24"/>
      <c r="AP55" s="24"/>
      <c r="AQ55" s="24"/>
      <c r="AR55" s="24"/>
    </row>
    <row r="56" spans="20:45" hidden="1" x14ac:dyDescent="0.2">
      <c r="T56" s="42"/>
      <c r="W56" s="33"/>
      <c r="AE56" s="24"/>
      <c r="AF56" s="24"/>
      <c r="AG56" s="24"/>
      <c r="AH56" s="33"/>
      <c r="AI56" s="207"/>
      <c r="AJ56" s="24"/>
      <c r="AK56" s="24"/>
      <c r="AL56" s="24"/>
      <c r="AM56" s="24"/>
      <c r="AN56" s="24"/>
      <c r="AO56" s="24"/>
      <c r="AP56" s="24"/>
      <c r="AQ56" s="24"/>
      <c r="AR56" s="24"/>
    </row>
    <row r="57" spans="20:45" hidden="1" x14ac:dyDescent="0.2">
      <c r="T57" s="42"/>
      <c r="W57" s="33"/>
      <c r="AE57" s="24"/>
      <c r="AF57" s="24"/>
      <c r="AG57" s="24"/>
      <c r="AH57" s="207"/>
      <c r="AI57" s="207"/>
      <c r="AJ57" s="24"/>
      <c r="AK57" s="24"/>
      <c r="AL57" s="24"/>
      <c r="AM57" s="24"/>
      <c r="AN57" s="24"/>
      <c r="AO57" s="24"/>
      <c r="AP57" s="24"/>
      <c r="AQ57" s="24"/>
      <c r="AR57" s="24"/>
    </row>
    <row r="58" spans="20:45" hidden="1" x14ac:dyDescent="0.2">
      <c r="T58" s="42"/>
      <c r="W58" s="33"/>
      <c r="AE58" s="24"/>
      <c r="AF58" s="24"/>
      <c r="AG58" s="24"/>
      <c r="AH58" s="33"/>
      <c r="AI58" s="207"/>
      <c r="AJ58" s="24"/>
      <c r="AK58" s="24"/>
      <c r="AL58" s="24"/>
      <c r="AM58" s="24"/>
      <c r="AN58" s="24"/>
      <c r="AO58" s="24"/>
      <c r="AP58" s="24"/>
      <c r="AQ58" s="24"/>
      <c r="AR58" s="24"/>
    </row>
    <row r="59" spans="20:45" hidden="1" x14ac:dyDescent="0.2">
      <c r="T59" s="42"/>
      <c r="W59" s="33"/>
      <c r="AE59" s="24"/>
      <c r="AF59" s="24"/>
      <c r="AG59" s="24"/>
      <c r="AH59" s="207"/>
      <c r="AI59" s="207"/>
      <c r="AJ59" s="24"/>
      <c r="AK59" s="24"/>
      <c r="AL59" s="24"/>
      <c r="AM59" s="24"/>
      <c r="AN59" s="24"/>
      <c r="AO59" s="24"/>
      <c r="AP59" s="24"/>
      <c r="AQ59" s="24"/>
      <c r="AR59" s="24"/>
    </row>
    <row r="60" spans="20:45" hidden="1" x14ac:dyDescent="0.2">
      <c r="T60" s="42"/>
      <c r="W60" s="33"/>
      <c r="AE60" s="24"/>
      <c r="AF60" s="24"/>
      <c r="AG60" s="24"/>
      <c r="AH60" s="33"/>
      <c r="AI60" s="207"/>
      <c r="AJ60" s="24"/>
      <c r="AK60" s="24"/>
      <c r="AL60" s="24"/>
      <c r="AM60" s="24"/>
      <c r="AN60" s="24"/>
      <c r="AO60" s="24"/>
      <c r="AP60" s="24"/>
      <c r="AQ60" s="24"/>
      <c r="AR60" s="24"/>
    </row>
    <row r="61" spans="20:45" hidden="1" x14ac:dyDescent="0.2">
      <c r="T61" s="42"/>
      <c r="W61" s="33"/>
      <c r="AE61" s="24"/>
      <c r="AF61" s="24"/>
      <c r="AG61" s="24"/>
      <c r="AH61" s="207"/>
      <c r="AI61" s="207"/>
      <c r="AJ61" s="24"/>
      <c r="AK61" s="24"/>
      <c r="AL61" s="24"/>
      <c r="AM61" s="24"/>
      <c r="AN61" s="24"/>
      <c r="AO61" s="24"/>
      <c r="AP61" s="24"/>
      <c r="AQ61" s="24"/>
      <c r="AR61" s="24"/>
    </row>
    <row r="62" spans="20:45" hidden="1" x14ac:dyDescent="0.2">
      <c r="T62" s="42"/>
      <c r="W62" s="207"/>
      <c r="AE62" s="24"/>
      <c r="AF62" s="24"/>
      <c r="AG62" s="24"/>
      <c r="AH62" s="33"/>
      <c r="AI62" s="207"/>
      <c r="AJ62" s="24"/>
      <c r="AK62" s="24"/>
      <c r="AL62" s="24"/>
      <c r="AM62" s="24"/>
      <c r="AN62" s="24"/>
      <c r="AO62" s="24"/>
      <c r="AP62" s="24"/>
      <c r="AQ62" s="24"/>
      <c r="AR62" s="24"/>
    </row>
    <row r="63" spans="20:45" hidden="1" x14ac:dyDescent="0.2">
      <c r="T63" s="42"/>
      <c r="W63" s="33"/>
      <c r="AE63" s="24"/>
      <c r="AF63" s="24"/>
      <c r="AG63" s="24"/>
      <c r="AH63" s="207"/>
      <c r="AI63" s="207"/>
      <c r="AJ63" s="24"/>
      <c r="AK63" s="24"/>
      <c r="AL63" s="24"/>
      <c r="AM63" s="24"/>
      <c r="AN63" s="24"/>
      <c r="AO63" s="24"/>
      <c r="AP63" s="24"/>
      <c r="AQ63" s="24"/>
      <c r="AR63" s="24"/>
    </row>
    <row r="64" spans="20:45" hidden="1" x14ac:dyDescent="0.2">
      <c r="T64" s="42"/>
      <c r="W64" s="33"/>
      <c r="AE64" s="24"/>
      <c r="AF64" s="24"/>
      <c r="AG64" s="24"/>
      <c r="AH64" s="33"/>
      <c r="AI64" s="207"/>
      <c r="AJ64" s="24"/>
      <c r="AK64" s="24"/>
      <c r="AL64" s="24"/>
      <c r="AM64" s="24"/>
      <c r="AN64" s="24"/>
      <c r="AO64" s="24"/>
      <c r="AP64" s="24"/>
      <c r="AQ64" s="24"/>
      <c r="AR64" s="24"/>
    </row>
    <row r="65" spans="20:44" hidden="1" x14ac:dyDescent="0.2">
      <c r="T65" s="42"/>
      <c r="W65" s="33"/>
      <c r="AE65" s="24"/>
      <c r="AF65" s="24"/>
      <c r="AG65" s="24"/>
      <c r="AH65" s="207"/>
      <c r="AI65" s="207"/>
      <c r="AJ65" s="24"/>
      <c r="AK65" s="24"/>
      <c r="AL65" s="24"/>
      <c r="AM65" s="24"/>
      <c r="AN65" s="24"/>
      <c r="AO65" s="24"/>
      <c r="AP65" s="24"/>
      <c r="AQ65" s="24"/>
      <c r="AR65" s="24"/>
    </row>
    <row r="66" spans="20:44" hidden="1" x14ac:dyDescent="0.2">
      <c r="T66" s="42"/>
      <c r="W66" s="33"/>
      <c r="AE66" s="24"/>
      <c r="AF66" s="24"/>
      <c r="AG66" s="24"/>
      <c r="AH66" s="207"/>
      <c r="AI66" s="207"/>
      <c r="AJ66" s="24"/>
      <c r="AK66" s="24"/>
      <c r="AL66" s="24"/>
      <c r="AM66" s="24"/>
      <c r="AN66" s="24"/>
      <c r="AO66" s="24"/>
      <c r="AP66" s="24"/>
      <c r="AQ66" s="24"/>
      <c r="AR66" s="24"/>
    </row>
    <row r="67" spans="20:44" hidden="1" x14ac:dyDescent="0.2">
      <c r="T67" s="42"/>
      <c r="W67" s="33"/>
      <c r="AE67" s="24"/>
      <c r="AF67" s="24"/>
      <c r="AG67" s="24"/>
      <c r="AH67" s="33"/>
      <c r="AI67" s="207"/>
      <c r="AJ67" s="24"/>
      <c r="AK67" s="24"/>
      <c r="AL67" s="24"/>
      <c r="AM67" s="24"/>
      <c r="AN67" s="24"/>
      <c r="AO67" s="24"/>
      <c r="AP67" s="24"/>
      <c r="AQ67" s="24"/>
      <c r="AR67" s="24"/>
    </row>
    <row r="68" spans="20:44" hidden="1" x14ac:dyDescent="0.2">
      <c r="T68" s="42"/>
      <c r="W68" s="33"/>
      <c r="AE68" s="24"/>
      <c r="AF68" s="24"/>
      <c r="AG68" s="24"/>
      <c r="AH68" s="207"/>
      <c r="AI68" s="207"/>
      <c r="AJ68" s="24"/>
      <c r="AK68" s="24"/>
      <c r="AL68" s="24"/>
      <c r="AM68" s="24"/>
      <c r="AN68" s="24"/>
      <c r="AO68" s="24"/>
      <c r="AP68" s="24"/>
      <c r="AQ68" s="24"/>
      <c r="AR68" s="24"/>
    </row>
    <row r="69" spans="20:44" hidden="1" x14ac:dyDescent="0.2">
      <c r="W69" s="33"/>
      <c r="AE69" s="24"/>
      <c r="AF69" s="24"/>
      <c r="AG69" s="24"/>
      <c r="AH69" s="33"/>
      <c r="AI69" s="207"/>
      <c r="AJ69" s="24"/>
      <c r="AK69" s="24"/>
      <c r="AL69" s="24"/>
      <c r="AM69" s="24"/>
      <c r="AN69" s="24"/>
      <c r="AO69" s="24"/>
      <c r="AP69" s="24"/>
      <c r="AQ69" s="24"/>
      <c r="AR69" s="24"/>
    </row>
    <row r="70" spans="20:44" hidden="1" x14ac:dyDescent="0.2">
      <c r="W70" s="33"/>
      <c r="AE70" s="24"/>
      <c r="AF70" s="24"/>
      <c r="AG70" s="24"/>
      <c r="AH70" s="207"/>
      <c r="AI70" s="207"/>
      <c r="AJ70" s="24"/>
      <c r="AK70" s="24"/>
      <c r="AL70" s="24"/>
      <c r="AM70" s="24"/>
      <c r="AN70" s="24"/>
      <c r="AO70" s="24"/>
      <c r="AP70" s="24"/>
      <c r="AQ70" s="24"/>
      <c r="AR70" s="24"/>
    </row>
    <row r="71" spans="20:44" hidden="1" x14ac:dyDescent="0.2">
      <c r="W71" s="33"/>
      <c r="AE71" s="24"/>
      <c r="AF71" s="24"/>
      <c r="AG71" s="24"/>
      <c r="AH71" s="33"/>
      <c r="AI71" s="207"/>
      <c r="AJ71" s="24"/>
      <c r="AK71" s="24"/>
      <c r="AL71" s="24"/>
      <c r="AM71" s="24"/>
      <c r="AN71" s="24"/>
      <c r="AO71" s="24"/>
      <c r="AP71" s="24"/>
      <c r="AQ71" s="24"/>
      <c r="AR71" s="24"/>
    </row>
    <row r="72" spans="20:44" hidden="1" x14ac:dyDescent="0.2">
      <c r="W72" s="207"/>
      <c r="AE72" s="24"/>
      <c r="AF72" s="24"/>
      <c r="AG72" s="24"/>
      <c r="AH72" s="207"/>
      <c r="AI72" s="207"/>
      <c r="AJ72" s="24"/>
      <c r="AK72" s="24"/>
      <c r="AL72" s="24"/>
      <c r="AM72" s="24"/>
      <c r="AN72" s="24"/>
      <c r="AO72" s="24"/>
      <c r="AP72" s="24"/>
      <c r="AQ72" s="24"/>
      <c r="AR72" s="24"/>
    </row>
    <row r="73" spans="20:44" hidden="1" x14ac:dyDescent="0.2">
      <c r="W73" s="33"/>
      <c r="X73" s="22"/>
      <c r="AE73" s="24"/>
      <c r="AF73" s="24"/>
      <c r="AG73" s="24"/>
      <c r="AH73" s="207"/>
      <c r="AI73" s="207"/>
      <c r="AJ73" s="24"/>
      <c r="AK73" s="24"/>
      <c r="AL73" s="24"/>
      <c r="AM73" s="24"/>
      <c r="AN73" s="24"/>
      <c r="AO73" s="24"/>
      <c r="AP73" s="24"/>
      <c r="AQ73" s="24"/>
      <c r="AR73" s="24"/>
    </row>
    <row r="74" spans="20:44" hidden="1" x14ac:dyDescent="0.2">
      <c r="W74" s="33"/>
      <c r="X74" s="40"/>
      <c r="AE74" s="24"/>
      <c r="AF74" s="24"/>
      <c r="AG74" s="24"/>
      <c r="AH74" s="33"/>
      <c r="AI74" s="207"/>
      <c r="AJ74" s="24"/>
      <c r="AK74" s="24"/>
      <c r="AL74" s="24"/>
      <c r="AM74" s="24"/>
      <c r="AN74" s="24"/>
      <c r="AO74" s="24"/>
      <c r="AP74" s="24"/>
      <c r="AQ74" s="24"/>
      <c r="AR74" s="24"/>
    </row>
    <row r="75" spans="20:44" hidden="1" x14ac:dyDescent="0.2">
      <c r="W75" s="33"/>
      <c r="X75" s="22"/>
      <c r="AE75" s="24"/>
      <c r="AF75" s="24"/>
      <c r="AG75" s="24"/>
      <c r="AH75" s="207"/>
      <c r="AI75" s="207"/>
      <c r="AJ75" s="24"/>
      <c r="AK75" s="24"/>
      <c r="AL75" s="24"/>
      <c r="AM75" s="24"/>
      <c r="AN75" s="24"/>
      <c r="AO75" s="24"/>
      <c r="AP75" s="24"/>
      <c r="AQ75" s="24"/>
      <c r="AR75" s="24"/>
    </row>
    <row r="76" spans="20:44" hidden="1" x14ac:dyDescent="0.2">
      <c r="W76" s="33"/>
      <c r="X76" s="22"/>
      <c r="AE76" s="24"/>
      <c r="AF76" s="24"/>
      <c r="AG76" s="24"/>
      <c r="AH76" s="24"/>
      <c r="AI76" s="33"/>
      <c r="AJ76" s="24"/>
      <c r="AK76" s="24"/>
      <c r="AL76" s="24"/>
      <c r="AM76" s="24"/>
      <c r="AN76" s="24"/>
      <c r="AO76" s="24"/>
      <c r="AP76" s="24"/>
      <c r="AQ76" s="24"/>
      <c r="AR76" s="24"/>
    </row>
    <row r="77" spans="20:44" hidden="1" x14ac:dyDescent="0.2">
      <c r="W77" s="33"/>
      <c r="X77" s="40"/>
      <c r="AE77" s="24"/>
      <c r="AF77" s="24"/>
      <c r="AG77" s="24"/>
      <c r="AH77" s="24"/>
      <c r="AI77" s="33"/>
      <c r="AJ77" s="24"/>
      <c r="AK77" s="24"/>
      <c r="AL77" s="24"/>
      <c r="AM77" s="24"/>
      <c r="AN77" s="24"/>
      <c r="AO77" s="24"/>
      <c r="AP77" s="24"/>
      <c r="AQ77" s="24"/>
      <c r="AR77" s="24"/>
    </row>
    <row r="78" spans="20:44" hidden="1" x14ac:dyDescent="0.2">
      <c r="W78" s="33"/>
      <c r="X78" s="22"/>
      <c r="AE78" s="24"/>
      <c r="AF78" s="24"/>
      <c r="AG78" s="24"/>
      <c r="AH78" s="24"/>
      <c r="AI78" s="33"/>
      <c r="AJ78" s="24"/>
      <c r="AK78" s="24"/>
      <c r="AL78" s="24"/>
      <c r="AM78" s="24"/>
      <c r="AN78" s="24"/>
      <c r="AO78" s="24"/>
      <c r="AP78" s="24"/>
      <c r="AQ78" s="24"/>
      <c r="AR78" s="24"/>
    </row>
    <row r="79" spans="20:44" hidden="1" x14ac:dyDescent="0.2">
      <c r="W79" s="33"/>
      <c r="X79" s="22"/>
      <c r="AE79" s="24"/>
      <c r="AF79" s="24"/>
      <c r="AG79" s="24"/>
      <c r="AH79" s="24"/>
      <c r="AI79" s="33"/>
      <c r="AJ79" s="24"/>
      <c r="AK79" s="24"/>
      <c r="AL79" s="24"/>
      <c r="AM79" s="24"/>
      <c r="AN79" s="24"/>
      <c r="AO79" s="24"/>
      <c r="AP79" s="24"/>
      <c r="AQ79" s="24"/>
      <c r="AR79" s="24"/>
    </row>
    <row r="80" spans="20:44" hidden="1" x14ac:dyDescent="0.2">
      <c r="W80" s="33"/>
      <c r="X80" s="40"/>
      <c r="AE80" s="24"/>
      <c r="AF80" s="24"/>
      <c r="AG80" s="24"/>
      <c r="AH80" s="24"/>
      <c r="AI80" s="33"/>
      <c r="AJ80" s="24"/>
      <c r="AK80" s="24"/>
      <c r="AL80" s="24"/>
      <c r="AM80" s="24"/>
      <c r="AN80" s="24"/>
      <c r="AO80" s="24"/>
      <c r="AP80" s="24"/>
      <c r="AQ80" s="24"/>
      <c r="AR80" s="24"/>
    </row>
    <row r="81" spans="23:44" hidden="1" x14ac:dyDescent="0.2">
      <c r="W81" s="33"/>
      <c r="X81" s="22"/>
      <c r="AE81" s="24"/>
      <c r="AF81" s="24"/>
      <c r="AG81" s="24"/>
      <c r="AH81" s="24"/>
      <c r="AI81" s="33"/>
      <c r="AJ81" s="24"/>
      <c r="AK81" s="24"/>
      <c r="AL81" s="24"/>
      <c r="AM81" s="24"/>
      <c r="AN81" s="24"/>
      <c r="AO81" s="24"/>
      <c r="AP81" s="24"/>
      <c r="AQ81" s="24"/>
      <c r="AR81" s="24"/>
    </row>
    <row r="82" spans="23:44" hidden="1" x14ac:dyDescent="0.2">
      <c r="W82" s="207"/>
      <c r="X82" s="22"/>
      <c r="AE82" s="24"/>
      <c r="AF82" s="24"/>
      <c r="AG82" s="24"/>
      <c r="AH82" s="24"/>
      <c r="AI82" s="33"/>
      <c r="AJ82" s="24"/>
      <c r="AK82" s="24"/>
      <c r="AL82" s="24"/>
      <c r="AM82" s="24"/>
      <c r="AN82" s="24"/>
      <c r="AO82" s="24"/>
      <c r="AP82" s="24"/>
      <c r="AQ82" s="24"/>
      <c r="AR82" s="24"/>
    </row>
    <row r="83" spans="23:44" hidden="1" x14ac:dyDescent="0.2">
      <c r="W83" s="33"/>
      <c r="X83" s="40"/>
      <c r="AE83" s="24"/>
      <c r="AF83" s="24"/>
      <c r="AG83" s="24"/>
      <c r="AH83" s="24"/>
      <c r="AI83" s="33"/>
      <c r="AJ83" s="24"/>
      <c r="AK83" s="24"/>
      <c r="AL83" s="24"/>
      <c r="AM83" s="24"/>
      <c r="AN83" s="24"/>
      <c r="AO83" s="24"/>
      <c r="AP83" s="24"/>
      <c r="AQ83" s="24"/>
      <c r="AR83" s="24"/>
    </row>
    <row r="84" spans="23:44" hidden="1" x14ac:dyDescent="0.2">
      <c r="W84" s="33"/>
      <c r="X84" s="22"/>
      <c r="AE84" s="24"/>
      <c r="AF84" s="24"/>
      <c r="AG84" s="24"/>
      <c r="AH84" s="24"/>
      <c r="AI84" s="33"/>
      <c r="AJ84" s="24"/>
      <c r="AK84" s="24"/>
      <c r="AL84" s="24"/>
      <c r="AM84" s="24"/>
      <c r="AN84" s="24"/>
      <c r="AO84" s="24"/>
      <c r="AP84" s="24"/>
      <c r="AQ84" s="24"/>
      <c r="AR84" s="24"/>
    </row>
    <row r="85" spans="23:44" hidden="1" x14ac:dyDescent="0.2">
      <c r="W85" s="33"/>
      <c r="X85" s="22"/>
      <c r="AE85" s="24"/>
      <c r="AF85" s="24"/>
      <c r="AG85" s="24"/>
      <c r="AH85" s="24"/>
      <c r="AI85" s="33"/>
      <c r="AJ85" s="24"/>
      <c r="AK85" s="24"/>
      <c r="AL85" s="24"/>
      <c r="AM85" s="24"/>
      <c r="AN85" s="24"/>
      <c r="AO85" s="24"/>
      <c r="AP85" s="24"/>
      <c r="AQ85" s="24"/>
      <c r="AR85" s="24"/>
    </row>
    <row r="86" spans="23:44" hidden="1" x14ac:dyDescent="0.2">
      <c r="W86" s="33"/>
      <c r="X86" s="40"/>
      <c r="AE86" s="24"/>
      <c r="AF86" s="24"/>
      <c r="AG86" s="24"/>
      <c r="AH86" s="24"/>
      <c r="AI86" s="33"/>
      <c r="AJ86" s="24"/>
      <c r="AK86" s="24"/>
      <c r="AL86" s="24"/>
      <c r="AM86" s="24"/>
      <c r="AN86" s="24"/>
      <c r="AO86" s="24"/>
      <c r="AP86" s="24"/>
      <c r="AQ86" s="24"/>
      <c r="AR86" s="24"/>
    </row>
    <row r="87" spans="23:44" hidden="1" x14ac:dyDescent="0.2">
      <c r="W87" s="33"/>
      <c r="X87" s="22"/>
      <c r="AE87" s="24"/>
      <c r="AF87" s="24"/>
      <c r="AG87" s="24"/>
      <c r="AH87" s="24"/>
      <c r="AI87" s="33"/>
      <c r="AJ87" s="24"/>
      <c r="AK87" s="24"/>
      <c r="AL87" s="24"/>
      <c r="AM87" s="24"/>
      <c r="AN87" s="24"/>
      <c r="AO87" s="24"/>
      <c r="AP87" s="24"/>
      <c r="AQ87" s="24"/>
      <c r="AR87" s="24"/>
    </row>
    <row r="88" spans="23:44" hidden="1" x14ac:dyDescent="0.2">
      <c r="W88" s="33"/>
      <c r="X88" s="22"/>
      <c r="AE88" s="24"/>
      <c r="AF88" s="24"/>
      <c r="AG88" s="24"/>
      <c r="AH88" s="24"/>
      <c r="AI88" s="33"/>
      <c r="AJ88" s="24"/>
      <c r="AK88" s="24"/>
      <c r="AL88" s="24"/>
      <c r="AM88" s="24"/>
      <c r="AN88" s="24"/>
      <c r="AO88" s="24"/>
      <c r="AP88" s="24"/>
      <c r="AQ88" s="24"/>
      <c r="AR88" s="24"/>
    </row>
    <row r="89" spans="23:44" hidden="1" x14ac:dyDescent="0.2">
      <c r="W89" s="33"/>
      <c r="X89" s="40"/>
      <c r="AE89" s="24"/>
      <c r="AF89" s="24"/>
      <c r="AG89" s="24"/>
      <c r="AH89" s="24"/>
      <c r="AI89" s="33"/>
      <c r="AJ89" s="24"/>
      <c r="AK89" s="24"/>
      <c r="AL89" s="24"/>
      <c r="AM89" s="24"/>
      <c r="AN89" s="24"/>
      <c r="AO89" s="24"/>
      <c r="AP89" s="24"/>
      <c r="AQ89" s="24"/>
      <c r="AR89" s="24"/>
    </row>
    <row r="90" spans="23:44" hidden="1" x14ac:dyDescent="0.2">
      <c r="W90" s="33"/>
      <c r="X90" s="22"/>
      <c r="AE90" s="24"/>
      <c r="AF90" s="24"/>
      <c r="AG90" s="24"/>
      <c r="AH90" s="24"/>
      <c r="AI90" s="33"/>
      <c r="AJ90" s="24"/>
      <c r="AK90" s="24"/>
      <c r="AL90" s="24"/>
      <c r="AM90" s="24"/>
      <c r="AN90" s="24"/>
      <c r="AO90" s="24"/>
      <c r="AP90" s="24"/>
      <c r="AQ90" s="24"/>
      <c r="AR90" s="24"/>
    </row>
    <row r="91" spans="23:44" hidden="1" x14ac:dyDescent="0.2">
      <c r="W91" s="33"/>
      <c r="X91" s="22"/>
      <c r="AE91" s="24"/>
      <c r="AF91" s="24"/>
      <c r="AG91" s="24"/>
      <c r="AH91" s="24"/>
      <c r="AI91" s="33"/>
      <c r="AJ91" s="24"/>
      <c r="AK91" s="24"/>
      <c r="AL91" s="24"/>
      <c r="AM91" s="24"/>
      <c r="AN91" s="24"/>
      <c r="AO91" s="24"/>
      <c r="AP91" s="24"/>
      <c r="AQ91" s="24"/>
      <c r="AR91" s="24"/>
    </row>
    <row r="92" spans="23:44" hidden="1" x14ac:dyDescent="0.2">
      <c r="W92" s="207"/>
      <c r="X92" s="40"/>
      <c r="AE92" s="24"/>
      <c r="AF92" s="24"/>
      <c r="AG92" s="24"/>
      <c r="AH92" s="24"/>
      <c r="AI92" s="33"/>
      <c r="AJ92" s="24"/>
      <c r="AK92" s="24"/>
      <c r="AL92" s="24"/>
      <c r="AM92" s="24"/>
      <c r="AN92" s="24"/>
      <c r="AO92" s="24"/>
      <c r="AP92" s="24"/>
      <c r="AQ92" s="24"/>
      <c r="AR92" s="24"/>
    </row>
    <row r="93" spans="23:44" hidden="1" x14ac:dyDescent="0.2">
      <c r="W93" s="33"/>
      <c r="X93" s="22"/>
      <c r="AI93" s="206"/>
    </row>
    <row r="94" spans="23:44" hidden="1" x14ac:dyDescent="0.2">
      <c r="W94" s="33"/>
      <c r="X94" s="22"/>
      <c r="AI94" s="206"/>
    </row>
    <row r="95" spans="23:44" hidden="1" x14ac:dyDescent="0.2">
      <c r="W95" s="33"/>
      <c r="X95" s="40"/>
      <c r="AI95" s="206"/>
    </row>
    <row r="96" spans="23:44" hidden="1" x14ac:dyDescent="0.2">
      <c r="W96" s="33"/>
      <c r="X96" s="22"/>
      <c r="AI96" s="206"/>
    </row>
    <row r="97" spans="23:35" hidden="1" x14ac:dyDescent="0.2">
      <c r="W97" s="33"/>
      <c r="X97" s="22"/>
      <c r="AI97" s="206"/>
    </row>
    <row r="98" spans="23:35" hidden="1" x14ac:dyDescent="0.2">
      <c r="W98" s="33"/>
      <c r="X98" s="40"/>
      <c r="AI98" s="206"/>
    </row>
    <row r="99" spans="23:35" hidden="1" x14ac:dyDescent="0.2">
      <c r="W99" s="33"/>
      <c r="X99" s="22"/>
      <c r="AI99" s="206"/>
    </row>
    <row r="100" spans="23:35" hidden="1" x14ac:dyDescent="0.2">
      <c r="W100" s="33"/>
      <c r="X100" s="22"/>
      <c r="AI100" s="206"/>
    </row>
    <row r="101" spans="23:35" hidden="1" x14ac:dyDescent="0.2">
      <c r="W101" s="33"/>
      <c r="X101" s="40"/>
      <c r="AI101" s="206"/>
    </row>
    <row r="102" spans="23:35" hidden="1" x14ac:dyDescent="0.2">
      <c r="W102" s="207"/>
      <c r="X102" s="22"/>
      <c r="AI102" s="206"/>
    </row>
    <row r="103" spans="23:35" hidden="1" x14ac:dyDescent="0.2">
      <c r="W103" s="33"/>
      <c r="X103" s="22"/>
      <c r="AI103" s="206"/>
    </row>
    <row r="104" spans="23:35" hidden="1" x14ac:dyDescent="0.2">
      <c r="W104" s="33"/>
      <c r="X104" s="40"/>
      <c r="AI104" s="206"/>
    </row>
    <row r="105" spans="23:35" hidden="1" x14ac:dyDescent="0.2">
      <c r="W105" s="33"/>
      <c r="X105" s="22"/>
      <c r="AI105" s="206"/>
    </row>
    <row r="106" spans="23:35" hidden="1" x14ac:dyDescent="0.2">
      <c r="W106" s="33"/>
      <c r="X106" s="22"/>
      <c r="AI106" s="206"/>
    </row>
    <row r="107" spans="23:35" hidden="1" x14ac:dyDescent="0.2">
      <c r="W107" s="33"/>
      <c r="X107" s="40"/>
      <c r="AI107" s="206"/>
    </row>
    <row r="108" spans="23:35" hidden="1" x14ac:dyDescent="0.2">
      <c r="W108" s="33"/>
      <c r="X108" s="22"/>
      <c r="AI108" s="206"/>
    </row>
    <row r="109" spans="23:35" hidden="1" x14ac:dyDescent="0.2">
      <c r="W109" s="33"/>
      <c r="X109" s="22"/>
      <c r="AI109" s="206"/>
    </row>
    <row r="110" spans="23:35" hidden="1" x14ac:dyDescent="0.2">
      <c r="W110" s="33"/>
      <c r="X110" s="40"/>
      <c r="AI110" s="206"/>
    </row>
    <row r="111" spans="23:35" hidden="1" x14ac:dyDescent="0.2">
      <c r="W111" s="33"/>
      <c r="X111" s="22"/>
      <c r="AI111" s="206"/>
    </row>
    <row r="112" spans="23:35" hidden="1" x14ac:dyDescent="0.2">
      <c r="W112" s="207"/>
      <c r="X112" s="22"/>
      <c r="AI112" s="206"/>
    </row>
    <row r="113" spans="23:35" hidden="1" x14ac:dyDescent="0.2">
      <c r="W113" s="33"/>
      <c r="X113" s="40"/>
      <c r="AI113" s="206"/>
    </row>
    <row r="114" spans="23:35" hidden="1" x14ac:dyDescent="0.2">
      <c r="W114" s="33"/>
      <c r="X114" s="22"/>
      <c r="AI114" s="206"/>
    </row>
    <row r="115" spans="23:35" hidden="1" x14ac:dyDescent="0.2">
      <c r="W115" s="33"/>
      <c r="X115" s="22"/>
      <c r="AI115" s="206"/>
    </row>
    <row r="116" spans="23:35" hidden="1" x14ac:dyDescent="0.2">
      <c r="W116" s="33"/>
      <c r="X116" s="40"/>
      <c r="AI116" s="206"/>
    </row>
    <row r="117" spans="23:35" hidden="1" x14ac:dyDescent="0.2">
      <c r="W117" s="33"/>
      <c r="X117" s="22"/>
      <c r="AI117" s="206"/>
    </row>
    <row r="118" spans="23:35" hidden="1" x14ac:dyDescent="0.2">
      <c r="W118" s="33"/>
      <c r="X118" s="22"/>
      <c r="AI118" s="206"/>
    </row>
    <row r="119" spans="23:35" hidden="1" x14ac:dyDescent="0.2">
      <c r="W119" s="33"/>
      <c r="X119" s="40"/>
      <c r="AI119" s="206"/>
    </row>
    <row r="120" spans="23:35" hidden="1" x14ac:dyDescent="0.2">
      <c r="W120" s="33"/>
      <c r="X120" s="22"/>
      <c r="AI120" s="206"/>
    </row>
    <row r="121" spans="23:35" hidden="1" x14ac:dyDescent="0.2">
      <c r="W121" s="33"/>
      <c r="X121" s="22"/>
      <c r="AI121" s="206"/>
    </row>
    <row r="122" spans="23:35" hidden="1" x14ac:dyDescent="0.2">
      <c r="W122" s="207"/>
      <c r="X122" s="40"/>
      <c r="AI122" s="206"/>
    </row>
    <row r="123" spans="23:35" hidden="1" x14ac:dyDescent="0.2">
      <c r="X123" s="206"/>
      <c r="AI123" s="206"/>
    </row>
    <row r="124" spans="23:35" hidden="1" x14ac:dyDescent="0.2">
      <c r="X124" s="206"/>
      <c r="AI124" s="206"/>
    </row>
    <row r="125" spans="23:35" hidden="1" x14ac:dyDescent="0.2">
      <c r="X125" s="206"/>
      <c r="AI125" s="206"/>
    </row>
    <row r="126" spans="23:35" hidden="1" x14ac:dyDescent="0.2">
      <c r="X126" s="206"/>
      <c r="AI126" s="206"/>
    </row>
    <row r="127" spans="23:35" hidden="1" x14ac:dyDescent="0.2">
      <c r="X127" s="206"/>
      <c r="AI127" s="206"/>
    </row>
    <row r="128" spans="23:35" hidden="1" x14ac:dyDescent="0.2">
      <c r="X128" s="206"/>
      <c r="AI128" s="206"/>
    </row>
    <row r="129" spans="24:35" hidden="1" x14ac:dyDescent="0.2">
      <c r="X129" s="206"/>
      <c r="AI129" s="206"/>
    </row>
    <row r="130" spans="24:35" hidden="1" x14ac:dyDescent="0.2">
      <c r="X130" s="206"/>
      <c r="AI130" s="206"/>
    </row>
    <row r="131" spans="24:35" hidden="1" x14ac:dyDescent="0.2">
      <c r="X131" s="206"/>
      <c r="AI131" s="206"/>
    </row>
    <row r="132" spans="24:35" hidden="1" x14ac:dyDescent="0.2">
      <c r="X132" s="206"/>
      <c r="AI132" s="206"/>
    </row>
    <row r="133" spans="24:35" hidden="1" x14ac:dyDescent="0.2">
      <c r="X133" s="206"/>
      <c r="AI133" s="206"/>
    </row>
    <row r="134" spans="24:35" hidden="1" x14ac:dyDescent="0.2">
      <c r="X134" s="206"/>
      <c r="AI134" s="206"/>
    </row>
    <row r="135" spans="24:35" hidden="1" x14ac:dyDescent="0.2">
      <c r="X135" s="206"/>
      <c r="AI135" s="206"/>
    </row>
    <row r="136" spans="24:35" hidden="1" x14ac:dyDescent="0.2">
      <c r="X136" s="206"/>
      <c r="AI136" s="206"/>
    </row>
    <row r="137" spans="24:35" hidden="1" x14ac:dyDescent="0.2">
      <c r="X137" s="206"/>
      <c r="AI137" s="206"/>
    </row>
    <row r="138" spans="24:35" hidden="1" x14ac:dyDescent="0.2">
      <c r="X138" s="206"/>
      <c r="AI138" s="206"/>
    </row>
    <row r="139" spans="24:35" hidden="1" x14ac:dyDescent="0.2">
      <c r="X139" s="206"/>
      <c r="AI139" s="206"/>
    </row>
    <row r="140" spans="24:35" hidden="1" x14ac:dyDescent="0.2">
      <c r="X140" s="206"/>
      <c r="AI140" s="206"/>
    </row>
    <row r="141" spans="24:35" hidden="1" x14ac:dyDescent="0.2">
      <c r="X141" s="206"/>
      <c r="AI141" s="206"/>
    </row>
    <row r="142" spans="24:35" hidden="1" x14ac:dyDescent="0.2">
      <c r="X142" s="206"/>
      <c r="AI142" s="206"/>
    </row>
    <row r="143" spans="24:35" hidden="1" x14ac:dyDescent="0.2">
      <c r="X143" s="206"/>
      <c r="AI143" s="206"/>
    </row>
    <row r="144" spans="24:35" hidden="1" x14ac:dyDescent="0.2">
      <c r="X144" s="206"/>
      <c r="AI144" s="206"/>
    </row>
    <row r="145" spans="23:35" hidden="1" x14ac:dyDescent="0.2">
      <c r="X145" s="206"/>
      <c r="AI145" s="206"/>
    </row>
    <row r="146" spans="23:35" hidden="1" x14ac:dyDescent="0.2">
      <c r="X146" s="206"/>
      <c r="AI146" s="206"/>
    </row>
    <row r="147" spans="23:35" hidden="1" x14ac:dyDescent="0.2">
      <c r="X147" s="206"/>
      <c r="AI147" s="206"/>
    </row>
    <row r="148" spans="23:35" hidden="1" x14ac:dyDescent="0.2">
      <c r="X148" s="206"/>
      <c r="AI148" s="206"/>
    </row>
    <row r="149" spans="23:35" hidden="1" x14ac:dyDescent="0.2">
      <c r="X149" s="206"/>
      <c r="AI149" s="206"/>
    </row>
    <row r="150" spans="23:35" hidden="1" x14ac:dyDescent="0.2">
      <c r="X150" s="206"/>
      <c r="AI150" s="206"/>
    </row>
    <row r="151" spans="23:35" hidden="1" x14ac:dyDescent="0.2">
      <c r="X151" s="206"/>
      <c r="AI151" s="206"/>
    </row>
    <row r="152" spans="23:35" hidden="1" x14ac:dyDescent="0.2">
      <c r="X152" s="206"/>
      <c r="AI152" s="206"/>
    </row>
    <row r="153" spans="23:35" hidden="1" x14ac:dyDescent="0.2">
      <c r="X153" s="206"/>
      <c r="AI153" s="206"/>
    </row>
    <row r="154" spans="23:35" hidden="1" x14ac:dyDescent="0.2">
      <c r="W154" s="206"/>
      <c r="X154" s="206"/>
      <c r="AI154" s="206"/>
    </row>
    <row r="155" spans="23:35" hidden="1" x14ac:dyDescent="0.2">
      <c r="W155" s="206"/>
      <c r="X155" s="206"/>
      <c r="AI155" s="206"/>
    </row>
    <row r="156" spans="23:35" hidden="1" x14ac:dyDescent="0.2">
      <c r="W156" s="206"/>
      <c r="X156" s="206"/>
      <c r="AI156" s="206"/>
    </row>
    <row r="157" spans="23:35" hidden="1" x14ac:dyDescent="0.2">
      <c r="W157" s="206"/>
      <c r="X157" s="206"/>
      <c r="AI157" s="206"/>
    </row>
    <row r="158" spans="23:35" hidden="1" x14ac:dyDescent="0.2">
      <c r="W158" s="206"/>
      <c r="X158" s="206"/>
      <c r="AI158" s="206"/>
    </row>
    <row r="159" spans="23:35" hidden="1" x14ac:dyDescent="0.2">
      <c r="W159" s="206"/>
      <c r="X159" s="206"/>
      <c r="AI159" s="206"/>
    </row>
    <row r="160" spans="23:35" hidden="1" x14ac:dyDescent="0.2">
      <c r="W160" s="206"/>
      <c r="X160" s="206"/>
      <c r="AI160" s="206"/>
    </row>
    <row r="161" spans="23:35" hidden="1" x14ac:dyDescent="0.2">
      <c r="W161" s="206"/>
      <c r="X161" s="206"/>
      <c r="AI161" s="206"/>
    </row>
    <row r="162" spans="23:35" hidden="1" x14ac:dyDescent="0.2">
      <c r="W162" s="206"/>
      <c r="X162" s="206"/>
      <c r="AI162" s="206"/>
    </row>
    <row r="163" spans="23:35" hidden="1" x14ac:dyDescent="0.2">
      <c r="W163" s="206"/>
      <c r="X163" s="206"/>
      <c r="AI163" s="206"/>
    </row>
    <row r="164" spans="23:35" hidden="1" x14ac:dyDescent="0.2">
      <c r="W164" s="206"/>
      <c r="X164" s="206"/>
      <c r="AI164" s="206"/>
    </row>
    <row r="165" spans="23:35" hidden="1" x14ac:dyDescent="0.2">
      <c r="W165" s="206"/>
      <c r="X165" s="206"/>
      <c r="AI165" s="206"/>
    </row>
    <row r="166" spans="23:35" hidden="1" x14ac:dyDescent="0.2">
      <c r="W166" s="206"/>
      <c r="X166" s="206"/>
      <c r="AI166" s="206"/>
    </row>
    <row r="167" spans="23:35" hidden="1" x14ac:dyDescent="0.2">
      <c r="W167" s="206"/>
      <c r="X167" s="206"/>
      <c r="AI167" s="206"/>
    </row>
    <row r="168" spans="23:35" hidden="1" x14ac:dyDescent="0.2">
      <c r="W168" s="206"/>
      <c r="X168" s="206"/>
      <c r="AI168" s="206"/>
    </row>
    <row r="169" spans="23:35" hidden="1" x14ac:dyDescent="0.2">
      <c r="W169" s="206"/>
      <c r="X169" s="206"/>
      <c r="AI169" s="206"/>
    </row>
    <row r="170" spans="23:35" hidden="1" x14ac:dyDescent="0.2">
      <c r="W170" s="206"/>
      <c r="X170" s="206"/>
      <c r="AI170" s="206"/>
    </row>
    <row r="171" spans="23:35" hidden="1" x14ac:dyDescent="0.2">
      <c r="W171" s="206"/>
      <c r="X171" s="206"/>
    </row>
    <row r="172" spans="23:35" hidden="1" x14ac:dyDescent="0.2">
      <c r="W172" s="206"/>
      <c r="X172" s="206"/>
    </row>
    <row r="173" spans="23:35" hidden="1" x14ac:dyDescent="0.2">
      <c r="W173" s="206"/>
      <c r="X173" s="206"/>
    </row>
    <row r="174" spans="23:35" hidden="1" x14ac:dyDescent="0.2">
      <c r="W174" s="206"/>
      <c r="X174" s="206"/>
    </row>
    <row r="175" spans="23:35" hidden="1" x14ac:dyDescent="0.2">
      <c r="W175" s="206"/>
      <c r="X175" s="206"/>
    </row>
    <row r="176" spans="23:35" hidden="1" x14ac:dyDescent="0.2">
      <c r="W176" s="206"/>
      <c r="X176" s="206"/>
    </row>
    <row r="177" spans="23:24" hidden="1" x14ac:dyDescent="0.2">
      <c r="W177" s="206"/>
      <c r="X177" s="206"/>
    </row>
    <row r="178" spans="23:24" hidden="1" x14ac:dyDescent="0.2">
      <c r="W178" s="206"/>
      <c r="X178" s="206"/>
    </row>
    <row r="179" spans="23:24" hidden="1" x14ac:dyDescent="0.2">
      <c r="W179" s="206"/>
      <c r="X179" s="206"/>
    </row>
    <row r="180" spans="23:24" hidden="1" x14ac:dyDescent="0.2">
      <c r="W180" s="206"/>
      <c r="X180" s="206"/>
    </row>
    <row r="181" spans="23:24" hidden="1" x14ac:dyDescent="0.2">
      <c r="W181" s="206"/>
      <c r="X181" s="206"/>
    </row>
    <row r="182" spans="23:24" hidden="1" x14ac:dyDescent="0.2">
      <c r="W182" s="206"/>
      <c r="X182" s="206"/>
    </row>
    <row r="183" spans="23:24" hidden="1" x14ac:dyDescent="0.2">
      <c r="W183" s="206"/>
      <c r="X183" s="206"/>
    </row>
    <row r="184" spans="23:24" hidden="1" x14ac:dyDescent="0.2">
      <c r="W184" s="206"/>
      <c r="X184" s="206"/>
    </row>
    <row r="185" spans="23:24" hidden="1" x14ac:dyDescent="0.2">
      <c r="W185" s="206"/>
      <c r="X185" s="206"/>
    </row>
    <row r="186" spans="23:24" hidden="1" x14ac:dyDescent="0.2">
      <c r="W186" s="206"/>
      <c r="X186" s="206"/>
    </row>
    <row r="187" spans="23:24" hidden="1" x14ac:dyDescent="0.2">
      <c r="W187" s="206"/>
      <c r="X187" s="206"/>
    </row>
    <row r="188" spans="23:24" hidden="1" x14ac:dyDescent="0.2">
      <c r="W188" s="206"/>
      <c r="X188" s="206"/>
    </row>
    <row r="189" spans="23:24" hidden="1" x14ac:dyDescent="0.2">
      <c r="W189" s="206"/>
      <c r="X189" s="206"/>
    </row>
    <row r="190" spans="23:24" hidden="1" x14ac:dyDescent="0.2">
      <c r="W190" s="206"/>
      <c r="X190" s="206"/>
    </row>
    <row r="191" spans="23:24" hidden="1" x14ac:dyDescent="0.2">
      <c r="W191" s="206"/>
      <c r="X191" s="206"/>
    </row>
    <row r="192" spans="23:24" hidden="1" x14ac:dyDescent="0.2">
      <c r="W192" s="206"/>
      <c r="X192" s="206"/>
    </row>
    <row r="193" spans="23:24" hidden="1" x14ac:dyDescent="0.2">
      <c r="W193" s="206"/>
      <c r="X193" s="206"/>
    </row>
    <row r="194" spans="23:24" hidden="1" x14ac:dyDescent="0.2">
      <c r="W194" s="206"/>
      <c r="X194" s="206"/>
    </row>
    <row r="195" spans="23:24" hidden="1" x14ac:dyDescent="0.2">
      <c r="W195" s="206"/>
      <c r="X195" s="206"/>
    </row>
    <row r="196" spans="23:24" hidden="1" x14ac:dyDescent="0.2">
      <c r="W196" s="206"/>
      <c r="X196" s="206"/>
    </row>
    <row r="197" spans="23:24" hidden="1" x14ac:dyDescent="0.2">
      <c r="W197" s="206"/>
      <c r="X197" s="206"/>
    </row>
    <row r="198" spans="23:24" hidden="1" x14ac:dyDescent="0.2">
      <c r="W198" s="206"/>
      <c r="X198" s="206"/>
    </row>
    <row r="199" spans="23:24" hidden="1" x14ac:dyDescent="0.2">
      <c r="W199" s="206"/>
      <c r="X199" s="206"/>
    </row>
    <row r="200" spans="23:24" hidden="1" x14ac:dyDescent="0.2">
      <c r="W200" s="206"/>
      <c r="X200" s="206"/>
    </row>
    <row r="201" spans="23:24" hidden="1" x14ac:dyDescent="0.2">
      <c r="W201" s="206"/>
      <c r="X201" s="206"/>
    </row>
    <row r="202" spans="23:24" hidden="1" x14ac:dyDescent="0.2">
      <c r="W202" s="206"/>
      <c r="X202" s="206"/>
    </row>
    <row r="203" spans="23:24" hidden="1" x14ac:dyDescent="0.2">
      <c r="W203" s="206"/>
      <c r="X203" s="206"/>
    </row>
    <row r="204" spans="23:24" hidden="1" x14ac:dyDescent="0.2">
      <c r="W204" s="206"/>
      <c r="X204" s="206"/>
    </row>
    <row r="205" spans="23:24" hidden="1" x14ac:dyDescent="0.2">
      <c r="W205" s="206"/>
      <c r="X205" s="206"/>
    </row>
    <row r="206" spans="23:24" hidden="1" x14ac:dyDescent="0.2">
      <c r="W206" s="206"/>
      <c r="X206" s="206"/>
    </row>
    <row r="207" spans="23:24" hidden="1" x14ac:dyDescent="0.2">
      <c r="W207" s="206"/>
      <c r="X207" s="206"/>
    </row>
    <row r="208" spans="23:24" hidden="1" x14ac:dyDescent="0.2">
      <c r="W208" s="206"/>
      <c r="X208" s="206"/>
    </row>
    <row r="209" spans="23:24" hidden="1" x14ac:dyDescent="0.2">
      <c r="W209" s="206"/>
      <c r="X209" s="206"/>
    </row>
    <row r="210" spans="23:24" hidden="1" x14ac:dyDescent="0.2">
      <c r="W210" s="206"/>
      <c r="X210" s="206"/>
    </row>
    <row r="211" spans="23:24" hidden="1" x14ac:dyDescent="0.2">
      <c r="W211" s="206"/>
      <c r="X211" s="206"/>
    </row>
    <row r="212" spans="23:24" hidden="1" x14ac:dyDescent="0.2">
      <c r="W212" s="206"/>
      <c r="X212" s="206"/>
    </row>
    <row r="213" spans="23:24" hidden="1" x14ac:dyDescent="0.2">
      <c r="W213" s="206"/>
      <c r="X213" s="206"/>
    </row>
    <row r="214" spans="23:24" hidden="1" x14ac:dyDescent="0.2">
      <c r="W214" s="206"/>
      <c r="X214" s="206"/>
    </row>
    <row r="215" spans="23:24" hidden="1" x14ac:dyDescent="0.2">
      <c r="W215" s="206"/>
      <c r="X215" s="206"/>
    </row>
    <row r="216" spans="23:24" hidden="1" x14ac:dyDescent="0.2">
      <c r="W216" s="206"/>
      <c r="X216" s="206"/>
    </row>
    <row r="217" spans="23:24" hidden="1" x14ac:dyDescent="0.2">
      <c r="W217" s="206"/>
      <c r="X217" s="206"/>
    </row>
    <row r="218" spans="23:24" hidden="1" x14ac:dyDescent="0.2">
      <c r="W218" s="206"/>
      <c r="X218" s="206"/>
    </row>
    <row r="219" spans="23:24" hidden="1" x14ac:dyDescent="0.2">
      <c r="W219" s="206"/>
      <c r="X219" s="206"/>
    </row>
    <row r="220" spans="23:24" hidden="1" x14ac:dyDescent="0.2">
      <c r="W220" s="206"/>
      <c r="X220" s="206"/>
    </row>
    <row r="221" spans="23:24" hidden="1" x14ac:dyDescent="0.2">
      <c r="W221" s="206"/>
      <c r="X221" s="206"/>
    </row>
    <row r="222" spans="23:24" hidden="1" x14ac:dyDescent="0.2">
      <c r="W222" s="206"/>
      <c r="X222" s="206"/>
    </row>
    <row r="223" spans="23:24" hidden="1" x14ac:dyDescent="0.2">
      <c r="W223" s="206"/>
      <c r="X223" s="206"/>
    </row>
    <row r="224" spans="23:24" hidden="1" x14ac:dyDescent="0.2">
      <c r="W224" s="206"/>
      <c r="X224" s="206"/>
    </row>
    <row r="225" spans="23:24" hidden="1" x14ac:dyDescent="0.2">
      <c r="W225" s="206"/>
      <c r="X225" s="206"/>
    </row>
    <row r="226" spans="23:24" hidden="1" x14ac:dyDescent="0.2">
      <c r="W226" s="206"/>
      <c r="X226" s="206"/>
    </row>
    <row r="227" spans="23:24" hidden="1" x14ac:dyDescent="0.2">
      <c r="W227" s="206"/>
      <c r="X227" s="206"/>
    </row>
    <row r="228" spans="23:24" hidden="1" x14ac:dyDescent="0.2">
      <c r="W228" s="206"/>
      <c r="X228" s="206"/>
    </row>
    <row r="229" spans="23:24" hidden="1" x14ac:dyDescent="0.2">
      <c r="W229" s="206"/>
      <c r="X229" s="206"/>
    </row>
    <row r="230" spans="23:24" hidden="1" x14ac:dyDescent="0.2">
      <c r="W230" s="206"/>
      <c r="X230" s="206"/>
    </row>
    <row r="231" spans="23:24" hidden="1" x14ac:dyDescent="0.2">
      <c r="W231" s="206"/>
      <c r="X231" s="206"/>
    </row>
    <row r="232" spans="23:24" hidden="1" x14ac:dyDescent="0.2">
      <c r="W232" s="206"/>
      <c r="X232" s="206"/>
    </row>
    <row r="233" spans="23:24" hidden="1" x14ac:dyDescent="0.2">
      <c r="W233" s="206"/>
      <c r="X233" s="206"/>
    </row>
    <row r="234" spans="23:24" hidden="1" x14ac:dyDescent="0.2">
      <c r="W234" s="206"/>
      <c r="X234" s="206"/>
    </row>
    <row r="235" spans="23:24" hidden="1" x14ac:dyDescent="0.2">
      <c r="W235" s="206"/>
      <c r="X235" s="206"/>
    </row>
    <row r="236" spans="23:24" hidden="1" x14ac:dyDescent="0.2">
      <c r="W236" s="206"/>
      <c r="X236" s="206"/>
    </row>
    <row r="237" spans="23:24" hidden="1" x14ac:dyDescent="0.2">
      <c r="W237" s="206"/>
      <c r="X237" s="206"/>
    </row>
    <row r="238" spans="23:24" hidden="1" x14ac:dyDescent="0.2">
      <c r="W238" s="206"/>
      <c r="X238" s="206"/>
    </row>
    <row r="239" spans="23:24" hidden="1" x14ac:dyDescent="0.2">
      <c r="W239" s="206"/>
      <c r="X239" s="206"/>
    </row>
    <row r="240" spans="23:24" hidden="1" x14ac:dyDescent="0.2">
      <c r="W240" s="206"/>
      <c r="X240" s="206"/>
    </row>
    <row r="241" spans="23:24" hidden="1" x14ac:dyDescent="0.2">
      <c r="W241" s="206"/>
      <c r="X241" s="206"/>
    </row>
    <row r="242" spans="23:24" hidden="1" x14ac:dyDescent="0.2">
      <c r="W242" s="206"/>
      <c r="X242" s="206"/>
    </row>
    <row r="243" spans="23:24" hidden="1" x14ac:dyDescent="0.2">
      <c r="W243" s="206"/>
      <c r="X243" s="206"/>
    </row>
    <row r="244" spans="23:24" hidden="1" x14ac:dyDescent="0.2">
      <c r="W244" s="206"/>
      <c r="X244" s="206"/>
    </row>
    <row r="245" spans="23:24" hidden="1" x14ac:dyDescent="0.2">
      <c r="W245" s="206"/>
      <c r="X245" s="206"/>
    </row>
    <row r="246" spans="23:24" hidden="1" x14ac:dyDescent="0.2">
      <c r="W246" s="206"/>
      <c r="X246" s="206"/>
    </row>
    <row r="247" spans="23:24" hidden="1" x14ac:dyDescent="0.2">
      <c r="W247" s="206"/>
      <c r="X247" s="206"/>
    </row>
    <row r="248" spans="23:24" hidden="1" x14ac:dyDescent="0.2">
      <c r="W248" s="206"/>
      <c r="X248" s="206"/>
    </row>
    <row r="249" spans="23:24" hidden="1" x14ac:dyDescent="0.2">
      <c r="W249" s="206"/>
      <c r="X249" s="206"/>
    </row>
    <row r="250" spans="23:24" hidden="1" x14ac:dyDescent="0.2">
      <c r="W250" s="206"/>
      <c r="X250" s="206"/>
    </row>
    <row r="251" spans="23:24" hidden="1" x14ac:dyDescent="0.2">
      <c r="W251" s="206"/>
      <c r="X251" s="206"/>
    </row>
    <row r="252" spans="23:24" hidden="1" x14ac:dyDescent="0.2">
      <c r="W252" s="206"/>
      <c r="X252" s="206"/>
    </row>
    <row r="253" spans="23:24" hidden="1" x14ac:dyDescent="0.2">
      <c r="W253" s="206"/>
      <c r="X253" s="206"/>
    </row>
    <row r="254" spans="23:24" hidden="1" x14ac:dyDescent="0.2">
      <c r="W254" s="206"/>
      <c r="X254" s="206"/>
    </row>
    <row r="255" spans="23:24" hidden="1" x14ac:dyDescent="0.2">
      <c r="W255" s="206"/>
      <c r="X255" s="206"/>
    </row>
  </sheetData>
  <sheetProtection sheet="1" objects="1" scenarios="1" selectLockedCells="1"/>
  <mergeCells count="49">
    <mergeCell ref="H27:L29"/>
    <mergeCell ref="M26:Q26"/>
    <mergeCell ref="M27:Q29"/>
    <mergeCell ref="V22:V23"/>
    <mergeCell ref="U24:U25"/>
    <mergeCell ref="Q22:Q23"/>
    <mergeCell ref="O22:O23"/>
    <mergeCell ref="P24:P25"/>
    <mergeCell ref="Q24:Q25"/>
    <mergeCell ref="H26:L26"/>
    <mergeCell ref="K24:K25"/>
    <mergeCell ref="L24:L25"/>
    <mergeCell ref="P22:P23"/>
    <mergeCell ref="K22:K23"/>
    <mergeCell ref="L22:L23"/>
    <mergeCell ref="J22:J23"/>
    <mergeCell ref="C1:D1"/>
    <mergeCell ref="AG1:AK1"/>
    <mergeCell ref="AG2:AJ2"/>
    <mergeCell ref="AK5:AK6"/>
    <mergeCell ref="AN3:AS3"/>
    <mergeCell ref="AX4:AY4"/>
    <mergeCell ref="AG23:AJ23"/>
    <mergeCell ref="AG20:AJ20"/>
    <mergeCell ref="T22:T23"/>
    <mergeCell ref="U22:U23"/>
    <mergeCell ref="AF7:AJ7"/>
    <mergeCell ref="AU14:AV14"/>
    <mergeCell ref="AF17:AF18"/>
    <mergeCell ref="AG17:AI17"/>
    <mergeCell ref="AK23:AK24"/>
    <mergeCell ref="AK20:AK21"/>
    <mergeCell ref="AF20:AF21"/>
    <mergeCell ref="AJ10:AJ11"/>
    <mergeCell ref="AF10:AF11"/>
    <mergeCell ref="AY5:AZ6"/>
    <mergeCell ref="AL3:AL6"/>
    <mergeCell ref="AG10:AI10"/>
    <mergeCell ref="R26:V26"/>
    <mergeCell ref="R27:V29"/>
    <mergeCell ref="W30:W31"/>
    <mergeCell ref="AK17:AK18"/>
    <mergeCell ref="AK13:AK15"/>
    <mergeCell ref="Y14:Z14"/>
    <mergeCell ref="Y13:Z13"/>
    <mergeCell ref="V24:V25"/>
    <mergeCell ref="AF13:AF15"/>
    <mergeCell ref="W16:W17"/>
    <mergeCell ref="AG13:AI13"/>
  </mergeCells>
  <phoneticPr fontId="0" type="noConversion"/>
  <printOptions horizontalCentered="1"/>
  <pageMargins left="0.97370078740157484" right="0.39370078740157483" top="0.59055118110236227" bottom="0.59055118110236227" header="0" footer="0"/>
  <pageSetup paperSize="9" scale="73" orientation="landscape" verticalDpi="300" r:id="rId1"/>
  <headerFooter alignWithMargins="0"/>
  <colBreaks count="9" manualBreakCount="9">
    <brk id="7" max="51" man="1"/>
    <brk id="12" max="1048575" man="1"/>
    <brk id="17" max="1048575" man="1"/>
    <brk id="22" max="1048575" man="1"/>
    <brk id="23" max="1048575" man="1"/>
    <brk id="27" max="1048575" man="1"/>
    <brk id="31" max="1048575" man="1"/>
    <brk id="38" max="51" man="1"/>
    <brk id="46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pageSetUpPr fitToPage="1"/>
  </sheetPr>
  <dimension ref="A1:IU84"/>
  <sheetViews>
    <sheetView showGridLines="0" zoomScale="90" zoomScaleNormal="90" zoomScaleSheetLayoutView="50" workbookViewId="0"/>
  </sheetViews>
  <sheetFormatPr baseColWidth="10" defaultColWidth="0" defaultRowHeight="12.75" zeroHeight="1" x14ac:dyDescent="0.2"/>
  <cols>
    <col min="1" max="1" width="1.7109375" style="5" customWidth="1"/>
    <col min="2" max="2" width="20.42578125" style="5" customWidth="1"/>
    <col min="3" max="3" width="25.5703125" style="5" customWidth="1"/>
    <col min="4" max="4" width="18.140625" style="5" customWidth="1"/>
    <col min="5" max="5" width="18.28515625" style="5" customWidth="1"/>
    <col min="6" max="6" width="10.7109375" style="5" customWidth="1"/>
    <col min="7" max="7" width="20.140625" style="5" customWidth="1"/>
    <col min="8" max="8" width="19.42578125" style="5" customWidth="1"/>
    <col min="9" max="11" width="15.28515625" style="5" customWidth="1"/>
    <col min="12" max="12" width="1.7109375" style="68" customWidth="1"/>
    <col min="13" max="15" width="11.42578125" style="68" hidden="1" customWidth="1"/>
    <col min="16" max="255" width="11.42578125" style="5" hidden="1" customWidth="1"/>
    <col min="256" max="16384" width="1.85546875" style="5" hidden="1"/>
  </cols>
  <sheetData>
    <row r="1" spans="1:15" ht="39" customHeight="1" x14ac:dyDescent="0.25">
      <c r="A1" s="101"/>
      <c r="B1" s="259" t="s">
        <v>252</v>
      </c>
      <c r="C1" s="287"/>
      <c r="D1" s="287"/>
      <c r="E1" s="287"/>
      <c r="F1" s="287"/>
      <c r="G1" s="287"/>
      <c r="H1" s="287"/>
      <c r="I1" s="287"/>
      <c r="J1" s="287"/>
      <c r="K1" s="288"/>
      <c r="L1" s="124"/>
      <c r="M1" s="67"/>
    </row>
    <row r="2" spans="1:15" ht="3" customHeight="1" x14ac:dyDescent="0.25">
      <c r="A2" s="101"/>
      <c r="B2" s="289"/>
      <c r="C2" s="290"/>
      <c r="D2" s="290"/>
      <c r="E2" s="290"/>
      <c r="F2" s="290"/>
      <c r="G2" s="290"/>
      <c r="H2" s="290"/>
      <c r="I2" s="290"/>
      <c r="J2" s="290"/>
      <c r="K2" s="290"/>
      <c r="L2" s="124"/>
    </row>
    <row r="3" spans="1:15" ht="24" customHeight="1" x14ac:dyDescent="0.2">
      <c r="A3" s="101"/>
      <c r="B3" s="520">
        <f>'vcai-3°EVALUADOR'!B3</f>
        <v>0</v>
      </c>
      <c r="C3" s="521"/>
      <c r="D3" s="521"/>
      <c r="E3" s="521"/>
      <c r="F3" s="280"/>
      <c r="G3" s="522">
        <f>'vcai-3°EVALUADOR'!G3</f>
        <v>0</v>
      </c>
      <c r="H3" s="522"/>
      <c r="I3" s="281"/>
      <c r="J3" s="522">
        <f>'vcai-3°EVALUADOR'!J3</f>
        <v>0</v>
      </c>
      <c r="K3" s="523"/>
      <c r="L3" s="101"/>
      <c r="M3" s="5"/>
      <c r="N3" s="5"/>
      <c r="O3" s="5"/>
    </row>
    <row r="4" spans="1:15" ht="10.5" customHeight="1" x14ac:dyDescent="0.2">
      <c r="A4" s="101"/>
      <c r="B4" s="641" t="str">
        <f>'vcai-3°EVALUADOR'!B4</f>
        <v>NOMBRE DEL EVALUADO</v>
      </c>
      <c r="C4" s="642"/>
      <c r="D4" s="642"/>
      <c r="E4" s="642"/>
      <c r="F4" s="282"/>
      <c r="G4" s="604" t="str">
        <f>'vcai-3°EVALUADOR'!G4</f>
        <v>RFC</v>
      </c>
      <c r="H4" s="604"/>
      <c r="I4" s="282"/>
      <c r="J4" s="604" t="str">
        <f>'vcai-3°EVALUADOR'!J4</f>
        <v>CURP</v>
      </c>
      <c r="K4" s="608"/>
      <c r="L4" s="101"/>
      <c r="M4" s="5"/>
      <c r="N4" s="5"/>
      <c r="O4" s="5"/>
    </row>
    <row r="5" spans="1:15" ht="24" customHeight="1" x14ac:dyDescent="0.2">
      <c r="A5" s="101"/>
      <c r="B5" s="501">
        <f>'vcai-3°EVALUADOR'!B5</f>
        <v>0</v>
      </c>
      <c r="C5" s="502"/>
      <c r="D5" s="502"/>
      <c r="E5" s="502"/>
      <c r="F5" s="502"/>
      <c r="G5" s="502"/>
      <c r="H5" s="502"/>
      <c r="I5" s="283"/>
      <c r="J5" s="503">
        <f>'vcai-3°EVALUADOR'!J5</f>
        <v>0</v>
      </c>
      <c r="K5" s="504"/>
      <c r="L5" s="101"/>
      <c r="M5" s="5"/>
      <c r="N5" s="5"/>
      <c r="O5" s="5"/>
    </row>
    <row r="6" spans="1:15" ht="11.25" customHeight="1" x14ac:dyDescent="0.2">
      <c r="A6" s="101"/>
      <c r="B6" s="641" t="str">
        <f>'vcai-3°EVALUADOR'!B6</f>
        <v>DENOMINACIÓN DEL PUESTO</v>
      </c>
      <c r="C6" s="642"/>
      <c r="D6" s="642"/>
      <c r="E6" s="642"/>
      <c r="F6" s="642"/>
      <c r="G6" s="642"/>
      <c r="H6" s="642"/>
      <c r="I6" s="282"/>
      <c r="J6" s="604" t="str">
        <f>'vcai-3°EVALUADOR'!J6</f>
        <v>No.de RUSP</v>
      </c>
      <c r="K6" s="608"/>
      <c r="L6" s="101"/>
      <c r="M6" s="5"/>
      <c r="N6" s="5"/>
      <c r="O6" s="5"/>
    </row>
    <row r="7" spans="1:15" ht="33" customHeight="1" x14ac:dyDescent="0.2">
      <c r="A7" s="101"/>
      <c r="B7" s="501">
        <f>'vcai-3°EVALUADOR'!B7</f>
        <v>0</v>
      </c>
      <c r="C7" s="502"/>
      <c r="D7" s="502"/>
      <c r="E7" s="502"/>
      <c r="F7" s="283"/>
      <c r="G7" s="502">
        <f>'vcai-3°EVALUADOR'!G7</f>
        <v>0</v>
      </c>
      <c r="H7" s="502"/>
      <c r="I7" s="502"/>
      <c r="J7" s="502"/>
      <c r="K7" s="507"/>
      <c r="L7" s="101"/>
      <c r="M7" s="5"/>
      <c r="N7" s="5"/>
      <c r="O7" s="5"/>
    </row>
    <row r="8" spans="1:15" ht="10.5" customHeight="1" x14ac:dyDescent="0.2">
      <c r="A8" s="101"/>
      <c r="B8" s="603" t="str">
        <f>'vcai-3°EVALUADOR'!B8</f>
        <v>NOMBRE DE LA DEPENDENCIA U ÓRGANO ADMINISTRATIVO DESCONCENTRADO</v>
      </c>
      <c r="C8" s="604"/>
      <c r="D8" s="604"/>
      <c r="E8" s="604"/>
      <c r="F8" s="282"/>
      <c r="G8" s="604" t="str">
        <f>'vcai-3°EVALUADOR'!G8</f>
        <v>CLAVE Y NOMBRE DE LA UNIDAD RESPONSABLE</v>
      </c>
      <c r="H8" s="604"/>
      <c r="I8" s="604"/>
      <c r="J8" s="604"/>
      <c r="K8" s="608"/>
      <c r="L8" s="101"/>
      <c r="M8" s="5"/>
      <c r="N8" s="5"/>
      <c r="O8" s="5"/>
    </row>
    <row r="9" spans="1:15" ht="24" customHeight="1" x14ac:dyDescent="0.2">
      <c r="A9" s="101"/>
      <c r="B9" s="514">
        <f>'vcai-3°EVALUADOR'!B9</f>
        <v>0</v>
      </c>
      <c r="C9" s="515"/>
      <c r="D9" s="515"/>
      <c r="E9" s="515"/>
      <c r="F9" s="515"/>
      <c r="G9" s="515"/>
      <c r="H9" s="515"/>
      <c r="I9" s="515"/>
      <c r="J9" s="515"/>
      <c r="K9" s="516"/>
      <c r="L9" s="101"/>
      <c r="M9" s="5"/>
      <c r="N9" s="5"/>
      <c r="O9" s="5"/>
    </row>
    <row r="10" spans="1:15" ht="10.5" customHeight="1" x14ac:dyDescent="0.2">
      <c r="A10" s="101"/>
      <c r="B10" s="611" t="str">
        <f>'vcai-3°EVALUADOR'!B10</f>
        <v>LUGAR y FECHA DE LA APLICACIÓN:</v>
      </c>
      <c r="C10" s="612"/>
      <c r="D10" s="612"/>
      <c r="E10" s="612"/>
      <c r="F10" s="612"/>
      <c r="G10" s="612"/>
      <c r="H10" s="612"/>
      <c r="I10" s="612"/>
      <c r="J10" s="612"/>
      <c r="K10" s="613"/>
      <c r="L10" s="101"/>
      <c r="M10" s="5"/>
      <c r="N10" s="5"/>
      <c r="O10" s="5"/>
    </row>
    <row r="11" spans="1:15" ht="2.4500000000000002" customHeight="1" x14ac:dyDescent="0.2">
      <c r="A11" s="101"/>
      <c r="B11" s="291"/>
      <c r="C11" s="246"/>
      <c r="D11" s="246"/>
      <c r="E11" s="292"/>
      <c r="F11" s="292"/>
      <c r="G11" s="292"/>
      <c r="H11" s="292"/>
      <c r="I11" s="292"/>
      <c r="J11" s="292"/>
      <c r="K11" s="246"/>
      <c r="L11" s="124"/>
    </row>
    <row r="12" spans="1:15" ht="33.75" customHeight="1" x14ac:dyDescent="0.2">
      <c r="A12" s="101"/>
      <c r="B12" s="710" t="s">
        <v>65</v>
      </c>
      <c r="C12" s="711"/>
      <c r="D12" s="711"/>
      <c r="E12" s="711"/>
      <c r="F12" s="711"/>
      <c r="G12" s="711"/>
      <c r="H12" s="711"/>
      <c r="I12" s="711"/>
      <c r="J12" s="711"/>
      <c r="K12" s="712"/>
      <c r="L12" s="124"/>
    </row>
    <row r="13" spans="1:15" ht="30" customHeight="1" x14ac:dyDescent="0.2">
      <c r="A13" s="101"/>
      <c r="B13" s="573" t="s">
        <v>246</v>
      </c>
      <c r="C13" s="574"/>
      <c r="D13" s="574"/>
      <c r="E13" s="574"/>
      <c r="F13" s="574"/>
      <c r="G13" s="575"/>
      <c r="H13" s="214" t="s">
        <v>208</v>
      </c>
      <c r="I13" s="214" t="s">
        <v>231</v>
      </c>
      <c r="J13" s="214" t="s">
        <v>209</v>
      </c>
      <c r="K13" s="214" t="s">
        <v>210</v>
      </c>
      <c r="L13" s="124"/>
    </row>
    <row r="14" spans="1:15" s="89" customFormat="1" ht="21" customHeight="1" x14ac:dyDescent="0.2">
      <c r="A14" s="144"/>
      <c r="B14" s="578" t="s">
        <v>128</v>
      </c>
      <c r="C14" s="579"/>
      <c r="D14" s="579"/>
      <c r="E14" s="579"/>
      <c r="F14" s="579"/>
      <c r="G14" s="580"/>
      <c r="H14" s="6"/>
      <c r="I14" s="6"/>
      <c r="J14" s="6"/>
      <c r="K14" s="6"/>
      <c r="L14" s="95"/>
      <c r="M14" s="91"/>
      <c r="N14" s="91"/>
      <c r="O14" s="91"/>
    </row>
    <row r="15" spans="1:15" s="89" customFormat="1" ht="21" customHeight="1" x14ac:dyDescent="0.2">
      <c r="A15" s="144"/>
      <c r="B15" s="578" t="s">
        <v>129</v>
      </c>
      <c r="C15" s="579" t="s">
        <v>118</v>
      </c>
      <c r="D15" s="579" t="s">
        <v>118</v>
      </c>
      <c r="E15" s="579" t="s">
        <v>118</v>
      </c>
      <c r="F15" s="579"/>
      <c r="G15" s="580" t="s">
        <v>118</v>
      </c>
      <c r="H15" s="6"/>
      <c r="I15" s="6"/>
      <c r="J15" s="6"/>
      <c r="K15" s="6"/>
      <c r="L15" s="95"/>
      <c r="M15" s="91"/>
      <c r="N15" s="91"/>
      <c r="O15" s="91"/>
    </row>
    <row r="16" spans="1:15" s="89" customFormat="1" ht="21" customHeight="1" x14ac:dyDescent="0.2">
      <c r="A16" s="144"/>
      <c r="B16" s="578" t="s">
        <v>130</v>
      </c>
      <c r="C16" s="579" t="s">
        <v>123</v>
      </c>
      <c r="D16" s="579" t="s">
        <v>123</v>
      </c>
      <c r="E16" s="579" t="s">
        <v>123</v>
      </c>
      <c r="F16" s="579"/>
      <c r="G16" s="580" t="s">
        <v>123</v>
      </c>
      <c r="H16" s="6"/>
      <c r="I16" s="6"/>
      <c r="J16" s="6"/>
      <c r="K16" s="6"/>
      <c r="L16" s="95"/>
      <c r="M16" s="91"/>
      <c r="N16" s="91"/>
      <c r="O16" s="91"/>
    </row>
    <row r="17" spans="1:15" ht="39.75" customHeight="1" x14ac:dyDescent="0.2">
      <c r="A17" s="101"/>
      <c r="B17" s="710" t="s">
        <v>179</v>
      </c>
      <c r="C17" s="711"/>
      <c r="D17" s="711"/>
      <c r="E17" s="711"/>
      <c r="F17" s="711"/>
      <c r="G17" s="711"/>
      <c r="H17" s="711"/>
      <c r="I17" s="711"/>
      <c r="J17" s="711"/>
      <c r="K17" s="712"/>
      <c r="L17" s="155"/>
    </row>
    <row r="18" spans="1:15" ht="27" customHeight="1" x14ac:dyDescent="0.2">
      <c r="A18" s="101"/>
      <c r="B18" s="573" t="s">
        <v>246</v>
      </c>
      <c r="C18" s="574"/>
      <c r="D18" s="574"/>
      <c r="E18" s="574"/>
      <c r="F18" s="574"/>
      <c r="G18" s="575"/>
      <c r="H18" s="214" t="s">
        <v>208</v>
      </c>
      <c r="I18" s="214" t="s">
        <v>231</v>
      </c>
      <c r="J18" s="214" t="s">
        <v>209</v>
      </c>
      <c r="K18" s="214" t="s">
        <v>210</v>
      </c>
      <c r="L18" s="155"/>
    </row>
    <row r="19" spans="1:15" s="70" customFormat="1" ht="21" customHeight="1" x14ac:dyDescent="0.2">
      <c r="A19" s="114"/>
      <c r="B19" s="578" t="s">
        <v>131</v>
      </c>
      <c r="C19" s="579" t="s">
        <v>114</v>
      </c>
      <c r="D19" s="579" t="s">
        <v>114</v>
      </c>
      <c r="E19" s="579" t="s">
        <v>114</v>
      </c>
      <c r="F19" s="579"/>
      <c r="G19" s="580" t="s">
        <v>114</v>
      </c>
      <c r="H19" s="6"/>
      <c r="I19" s="6"/>
      <c r="J19" s="6"/>
      <c r="K19" s="6"/>
      <c r="L19" s="293"/>
      <c r="M19" s="294"/>
      <c r="N19" s="294"/>
      <c r="O19" s="294"/>
    </row>
    <row r="20" spans="1:15" s="70" customFormat="1" ht="21" customHeight="1" x14ac:dyDescent="0.2">
      <c r="A20" s="114"/>
      <c r="B20" s="578" t="s">
        <v>132</v>
      </c>
      <c r="C20" s="579" t="s">
        <v>119</v>
      </c>
      <c r="D20" s="579" t="s">
        <v>119</v>
      </c>
      <c r="E20" s="579" t="s">
        <v>119</v>
      </c>
      <c r="F20" s="579"/>
      <c r="G20" s="580" t="s">
        <v>119</v>
      </c>
      <c r="H20" s="6"/>
      <c r="I20" s="6"/>
      <c r="J20" s="6"/>
      <c r="K20" s="6"/>
      <c r="L20" s="293"/>
      <c r="M20" s="294"/>
      <c r="N20" s="294"/>
      <c r="O20" s="294"/>
    </row>
    <row r="21" spans="1:15" ht="40.5" customHeight="1" x14ac:dyDescent="0.2">
      <c r="A21" s="101"/>
      <c r="B21" s="710" t="s">
        <v>112</v>
      </c>
      <c r="C21" s="711"/>
      <c r="D21" s="711"/>
      <c r="E21" s="711"/>
      <c r="F21" s="711"/>
      <c r="G21" s="711"/>
      <c r="H21" s="711"/>
      <c r="I21" s="711"/>
      <c r="J21" s="711"/>
      <c r="K21" s="712"/>
      <c r="L21" s="124"/>
    </row>
    <row r="22" spans="1:15" ht="30" customHeight="1" x14ac:dyDescent="0.2">
      <c r="A22" s="101"/>
      <c r="B22" s="573" t="s">
        <v>246</v>
      </c>
      <c r="C22" s="574"/>
      <c r="D22" s="574"/>
      <c r="E22" s="574"/>
      <c r="F22" s="574"/>
      <c r="G22" s="575"/>
      <c r="H22" s="214" t="s">
        <v>208</v>
      </c>
      <c r="I22" s="214" t="s">
        <v>231</v>
      </c>
      <c r="J22" s="214" t="s">
        <v>209</v>
      </c>
      <c r="K22" s="214" t="s">
        <v>210</v>
      </c>
      <c r="L22" s="124"/>
    </row>
    <row r="23" spans="1:15" s="89" customFormat="1" ht="21" customHeight="1" x14ac:dyDescent="0.2">
      <c r="A23" s="144"/>
      <c r="B23" s="578" t="s">
        <v>133</v>
      </c>
      <c r="C23" s="579" t="s">
        <v>115</v>
      </c>
      <c r="D23" s="579" t="s">
        <v>115</v>
      </c>
      <c r="E23" s="579" t="s">
        <v>115</v>
      </c>
      <c r="F23" s="579"/>
      <c r="G23" s="580" t="s">
        <v>115</v>
      </c>
      <c r="H23" s="6"/>
      <c r="I23" s="6"/>
      <c r="J23" s="6"/>
      <c r="K23" s="6"/>
      <c r="L23" s="99"/>
      <c r="M23" s="91"/>
      <c r="N23" s="91"/>
      <c r="O23" s="91"/>
    </row>
    <row r="24" spans="1:15" s="89" customFormat="1" ht="21" customHeight="1" x14ac:dyDescent="0.2">
      <c r="A24" s="144"/>
      <c r="B24" s="578" t="s">
        <v>134</v>
      </c>
      <c r="C24" s="579" t="s">
        <v>120</v>
      </c>
      <c r="D24" s="579" t="s">
        <v>120</v>
      </c>
      <c r="E24" s="579" t="s">
        <v>120</v>
      </c>
      <c r="F24" s="579"/>
      <c r="G24" s="580" t="s">
        <v>120</v>
      </c>
      <c r="H24" s="6"/>
      <c r="I24" s="6"/>
      <c r="J24" s="6"/>
      <c r="K24" s="6"/>
      <c r="L24" s="99"/>
      <c r="M24" s="91"/>
      <c r="N24" s="91"/>
      <c r="O24" s="91"/>
    </row>
    <row r="25" spans="1:15" s="89" customFormat="1" ht="21" customHeight="1" x14ac:dyDescent="0.2">
      <c r="A25" s="144"/>
      <c r="B25" s="578" t="s">
        <v>135</v>
      </c>
      <c r="C25" s="579" t="s">
        <v>124</v>
      </c>
      <c r="D25" s="579" t="s">
        <v>124</v>
      </c>
      <c r="E25" s="579" t="s">
        <v>124</v>
      </c>
      <c r="F25" s="579"/>
      <c r="G25" s="580" t="s">
        <v>124</v>
      </c>
      <c r="H25" s="6"/>
      <c r="I25" s="6"/>
      <c r="J25" s="6"/>
      <c r="K25" s="6"/>
      <c r="L25" s="99"/>
      <c r="M25" s="91"/>
      <c r="N25" s="91"/>
      <c r="O25" s="91"/>
    </row>
    <row r="26" spans="1:15" ht="41.25" customHeight="1" x14ac:dyDescent="0.2">
      <c r="A26" s="101"/>
      <c r="B26" s="710" t="s">
        <v>66</v>
      </c>
      <c r="C26" s="711"/>
      <c r="D26" s="711"/>
      <c r="E26" s="711"/>
      <c r="F26" s="711"/>
      <c r="G26" s="711"/>
      <c r="H26" s="711"/>
      <c r="I26" s="711"/>
      <c r="J26" s="711"/>
      <c r="K26" s="712"/>
      <c r="L26" s="124"/>
    </row>
    <row r="27" spans="1:15" ht="30" customHeight="1" x14ac:dyDescent="0.2">
      <c r="A27" s="101"/>
      <c r="B27" s="573" t="s">
        <v>246</v>
      </c>
      <c r="C27" s="574"/>
      <c r="D27" s="574"/>
      <c r="E27" s="574"/>
      <c r="F27" s="574"/>
      <c r="G27" s="575"/>
      <c r="H27" s="214" t="s">
        <v>208</v>
      </c>
      <c r="I27" s="214" t="s">
        <v>231</v>
      </c>
      <c r="J27" s="214" t="s">
        <v>209</v>
      </c>
      <c r="K27" s="214" t="s">
        <v>210</v>
      </c>
      <c r="L27" s="124"/>
    </row>
    <row r="28" spans="1:15" s="90" customFormat="1" ht="21" customHeight="1" x14ac:dyDescent="0.2">
      <c r="A28" s="145"/>
      <c r="B28" s="578" t="s">
        <v>136</v>
      </c>
      <c r="C28" s="579" t="s">
        <v>116</v>
      </c>
      <c r="D28" s="579" t="s">
        <v>116</v>
      </c>
      <c r="E28" s="579" t="s">
        <v>116</v>
      </c>
      <c r="F28" s="579"/>
      <c r="G28" s="580" t="s">
        <v>116</v>
      </c>
      <c r="H28" s="6"/>
      <c r="I28" s="6"/>
      <c r="J28" s="6"/>
      <c r="K28" s="6"/>
      <c r="L28" s="169"/>
      <c r="M28" s="92"/>
      <c r="N28" s="92"/>
      <c r="O28" s="92"/>
    </row>
    <row r="29" spans="1:15" s="90" customFormat="1" ht="21" customHeight="1" x14ac:dyDescent="0.2">
      <c r="A29" s="145"/>
      <c r="B29" s="578" t="s">
        <v>137</v>
      </c>
      <c r="C29" s="579" t="s">
        <v>121</v>
      </c>
      <c r="D29" s="579" t="s">
        <v>121</v>
      </c>
      <c r="E29" s="579" t="s">
        <v>121</v>
      </c>
      <c r="F29" s="579"/>
      <c r="G29" s="580" t="s">
        <v>121</v>
      </c>
      <c r="H29" s="6"/>
      <c r="I29" s="6"/>
      <c r="J29" s="6"/>
      <c r="K29" s="6"/>
      <c r="L29" s="169"/>
      <c r="M29" s="92"/>
      <c r="N29" s="92"/>
      <c r="O29" s="92"/>
    </row>
    <row r="30" spans="1:15" s="90" customFormat="1" ht="30" customHeight="1" x14ac:dyDescent="0.2">
      <c r="A30" s="145"/>
      <c r="B30" s="578" t="s">
        <v>138</v>
      </c>
      <c r="C30" s="579" t="s">
        <v>125</v>
      </c>
      <c r="D30" s="579" t="s">
        <v>125</v>
      </c>
      <c r="E30" s="579" t="s">
        <v>125</v>
      </c>
      <c r="F30" s="579"/>
      <c r="G30" s="580" t="s">
        <v>125</v>
      </c>
      <c r="H30" s="6"/>
      <c r="I30" s="6"/>
      <c r="J30" s="6"/>
      <c r="K30" s="6"/>
      <c r="L30" s="169"/>
      <c r="M30" s="92"/>
      <c r="N30" s="92"/>
      <c r="O30" s="92"/>
    </row>
    <row r="31" spans="1:15" s="89" customFormat="1" ht="30" customHeight="1" x14ac:dyDescent="0.2">
      <c r="A31" s="144"/>
      <c r="B31" s="578" t="s">
        <v>139</v>
      </c>
      <c r="C31" s="579" t="s">
        <v>127</v>
      </c>
      <c r="D31" s="579" t="s">
        <v>127</v>
      </c>
      <c r="E31" s="579" t="s">
        <v>127</v>
      </c>
      <c r="F31" s="579"/>
      <c r="G31" s="580" t="s">
        <v>127</v>
      </c>
      <c r="H31" s="6"/>
      <c r="I31" s="6"/>
      <c r="J31" s="6"/>
      <c r="K31" s="6"/>
      <c r="L31" s="99"/>
      <c r="M31" s="91"/>
      <c r="N31" s="91"/>
      <c r="O31" s="91"/>
    </row>
    <row r="32" spans="1:15" ht="50.25" customHeight="1" x14ac:dyDescent="0.2">
      <c r="A32" s="101"/>
      <c r="B32" s="710" t="s">
        <v>67</v>
      </c>
      <c r="C32" s="711"/>
      <c r="D32" s="711"/>
      <c r="E32" s="711"/>
      <c r="F32" s="711"/>
      <c r="G32" s="711"/>
      <c r="H32" s="711"/>
      <c r="I32" s="711"/>
      <c r="J32" s="711"/>
      <c r="K32" s="712"/>
      <c r="L32" s="124"/>
    </row>
    <row r="33" spans="1:15" ht="30" customHeight="1" x14ac:dyDescent="0.2">
      <c r="A33" s="101"/>
      <c r="B33" s="573" t="s">
        <v>246</v>
      </c>
      <c r="C33" s="574"/>
      <c r="D33" s="574"/>
      <c r="E33" s="574"/>
      <c r="F33" s="574"/>
      <c r="G33" s="575"/>
      <c r="H33" s="214" t="s">
        <v>208</v>
      </c>
      <c r="I33" s="214" t="s">
        <v>231</v>
      </c>
      <c r="J33" s="214" t="s">
        <v>209</v>
      </c>
      <c r="K33" s="214" t="s">
        <v>210</v>
      </c>
      <c r="L33" s="124"/>
    </row>
    <row r="34" spans="1:15" s="89" customFormat="1" ht="21" customHeight="1" x14ac:dyDescent="0.2">
      <c r="A34" s="144"/>
      <c r="B34" s="578" t="s">
        <v>140</v>
      </c>
      <c r="C34" s="579" t="s">
        <v>113</v>
      </c>
      <c r="D34" s="579" t="s">
        <v>113</v>
      </c>
      <c r="E34" s="579" t="s">
        <v>113</v>
      </c>
      <c r="F34" s="579"/>
      <c r="G34" s="580" t="s">
        <v>113</v>
      </c>
      <c r="H34" s="6"/>
      <c r="I34" s="6"/>
      <c r="J34" s="6"/>
      <c r="K34" s="6"/>
      <c r="L34" s="99"/>
      <c r="M34" s="91"/>
      <c r="N34" s="91"/>
      <c r="O34" s="91"/>
    </row>
    <row r="35" spans="1:15" s="89" customFormat="1" ht="21" customHeight="1" x14ac:dyDescent="0.2">
      <c r="A35" s="144"/>
      <c r="B35" s="578" t="s">
        <v>141</v>
      </c>
      <c r="C35" s="579" t="s">
        <v>117</v>
      </c>
      <c r="D35" s="579" t="s">
        <v>117</v>
      </c>
      <c r="E35" s="579" t="s">
        <v>117</v>
      </c>
      <c r="F35" s="579"/>
      <c r="G35" s="580" t="s">
        <v>117</v>
      </c>
      <c r="H35" s="6"/>
      <c r="I35" s="6"/>
      <c r="J35" s="6"/>
      <c r="K35" s="6"/>
      <c r="L35" s="99"/>
      <c r="M35" s="91"/>
      <c r="N35" s="91"/>
      <c r="O35" s="91"/>
    </row>
    <row r="36" spans="1:15" s="89" customFormat="1" ht="30" customHeight="1" x14ac:dyDescent="0.2">
      <c r="A36" s="144"/>
      <c r="B36" s="578" t="s">
        <v>142</v>
      </c>
      <c r="C36" s="579" t="s">
        <v>122</v>
      </c>
      <c r="D36" s="579" t="s">
        <v>122</v>
      </c>
      <c r="E36" s="579" t="s">
        <v>122</v>
      </c>
      <c r="F36" s="579"/>
      <c r="G36" s="580" t="s">
        <v>122</v>
      </c>
      <c r="H36" s="6"/>
      <c r="I36" s="6"/>
      <c r="J36" s="6"/>
      <c r="K36" s="6"/>
      <c r="L36" s="99"/>
      <c r="M36" s="91"/>
      <c r="N36" s="91"/>
      <c r="O36" s="91"/>
    </row>
    <row r="37" spans="1:15" s="89" customFormat="1" ht="21" customHeight="1" x14ac:dyDescent="0.2">
      <c r="A37" s="144"/>
      <c r="B37" s="586" t="s">
        <v>143</v>
      </c>
      <c r="C37" s="587" t="s">
        <v>126</v>
      </c>
      <c r="D37" s="587" t="s">
        <v>126</v>
      </c>
      <c r="E37" s="587" t="s">
        <v>126</v>
      </c>
      <c r="F37" s="587"/>
      <c r="G37" s="588" t="s">
        <v>126</v>
      </c>
      <c r="H37" s="6"/>
      <c r="I37" s="6"/>
      <c r="J37" s="6"/>
      <c r="K37" s="6"/>
      <c r="L37" s="99"/>
      <c r="M37" s="91"/>
      <c r="N37" s="91"/>
      <c r="O37" s="91"/>
    </row>
    <row r="38" spans="1:15" s="89" customFormat="1" ht="3" customHeight="1" x14ac:dyDescent="0.2">
      <c r="A38" s="144"/>
      <c r="B38" s="340"/>
      <c r="C38" s="341"/>
      <c r="D38" s="340"/>
      <c r="E38" s="340"/>
      <c r="F38" s="340"/>
      <c r="G38" s="340"/>
      <c r="H38" s="153"/>
      <c r="I38" s="153"/>
      <c r="J38" s="153"/>
      <c r="K38" s="153"/>
      <c r="L38" s="99"/>
      <c r="M38" s="91"/>
      <c r="N38" s="91"/>
      <c r="O38" s="91"/>
    </row>
    <row r="39" spans="1:15" ht="15.95" customHeight="1" x14ac:dyDescent="0.2">
      <c r="A39" s="101"/>
      <c r="B39" s="360" t="s">
        <v>46</v>
      </c>
      <c r="C39" s="285" t="str">
        <f>'tablas de calculo'!Q4</f>
        <v>Verifica la evaluación</v>
      </c>
      <c r="D39" s="101"/>
      <c r="E39" s="101"/>
      <c r="F39" s="101"/>
      <c r="G39" s="101"/>
      <c r="H39" s="101"/>
      <c r="I39" s="101"/>
      <c r="J39" s="101"/>
      <c r="K39" s="101"/>
      <c r="L39" s="124"/>
    </row>
    <row r="40" spans="1:15" ht="15.95" customHeight="1" x14ac:dyDescent="0.2">
      <c r="A40" s="101"/>
      <c r="B40" s="360" t="s">
        <v>1</v>
      </c>
      <c r="C40" s="285" t="str">
        <f>'tablas de calculo'!Q7</f>
        <v>Verifica la evaluación</v>
      </c>
      <c r="D40" s="101"/>
      <c r="E40" s="101"/>
      <c r="F40" s="101"/>
      <c r="G40" s="101"/>
      <c r="H40" s="101"/>
      <c r="I40" s="101"/>
      <c r="J40" s="101"/>
      <c r="K40" s="101"/>
      <c r="L40" s="124"/>
    </row>
    <row r="41" spans="1:15" ht="15.95" customHeight="1" x14ac:dyDescent="0.2">
      <c r="A41" s="101"/>
      <c r="B41" s="370" t="s">
        <v>2</v>
      </c>
      <c r="C41" s="285" t="str">
        <f>'tablas de calculo'!Q11</f>
        <v>Verifica la evaluación</v>
      </c>
      <c r="D41" s="101"/>
      <c r="E41" s="101"/>
      <c r="F41" s="101"/>
      <c r="G41" s="101"/>
      <c r="H41" s="101"/>
      <c r="I41" s="101"/>
      <c r="J41" s="101"/>
      <c r="K41" s="101"/>
      <c r="L41" s="124"/>
    </row>
    <row r="42" spans="1:15" ht="15.95" customHeight="1" x14ac:dyDescent="0.2">
      <c r="A42" s="101"/>
      <c r="B42" s="370" t="s">
        <v>4</v>
      </c>
      <c r="C42" s="285" t="str">
        <f>'tablas de calculo'!Q16</f>
        <v>Verifica la evaluación</v>
      </c>
      <c r="D42" s="101"/>
      <c r="E42" s="101"/>
      <c r="F42" s="101"/>
      <c r="G42" s="101"/>
      <c r="H42" s="101"/>
      <c r="I42" s="101"/>
      <c r="J42" s="101"/>
      <c r="K42" s="101"/>
      <c r="L42" s="124"/>
    </row>
    <row r="43" spans="1:15" ht="15.95" customHeight="1" thickBot="1" x14ac:dyDescent="0.25">
      <c r="A43" s="101"/>
      <c r="B43" s="370" t="s">
        <v>3</v>
      </c>
      <c r="C43" s="286" t="str">
        <f>'tablas de calculo'!Q21</f>
        <v>Verifica la evaluación</v>
      </c>
      <c r="D43" s="101"/>
      <c r="E43" s="101"/>
      <c r="F43" s="101"/>
      <c r="G43" s="101"/>
      <c r="H43" s="713"/>
      <c r="I43" s="713"/>
      <c r="J43" s="713"/>
      <c r="K43" s="101"/>
      <c r="L43" s="124"/>
    </row>
    <row r="44" spans="1:15" ht="30" customHeight="1" x14ac:dyDescent="0.2">
      <c r="A44" s="101"/>
      <c r="B44" s="371" t="s">
        <v>6</v>
      </c>
      <c r="C44" s="213">
        <f>'tablas de calculo'!Q22</f>
        <v>0</v>
      </c>
      <c r="D44" s="101"/>
      <c r="E44" s="101"/>
      <c r="F44" s="101"/>
      <c r="G44" s="101"/>
      <c r="H44" s="713"/>
      <c r="I44" s="713"/>
      <c r="J44" s="713"/>
      <c r="K44" s="101"/>
      <c r="L44" s="124"/>
    </row>
    <row r="45" spans="1:15" ht="30" customHeight="1" x14ac:dyDescent="0.2">
      <c r="A45" s="101"/>
      <c r="B45" s="371" t="s">
        <v>7</v>
      </c>
      <c r="C45" s="214" t="str">
        <f>'tablas de calculo'!Q24</f>
        <v>Aplica la evaluación</v>
      </c>
      <c r="D45" s="202"/>
      <c r="E45" s="785">
        <f>VCCOGR!F42</f>
        <v>2019</v>
      </c>
      <c r="F45" s="785"/>
      <c r="G45" s="106"/>
      <c r="H45" s="714"/>
      <c r="I45" s="714"/>
      <c r="J45" s="714"/>
      <c r="K45" s="106"/>
      <c r="L45" s="124"/>
    </row>
    <row r="46" spans="1:15" ht="10.5" customHeight="1" x14ac:dyDescent="0.2">
      <c r="A46" s="101"/>
      <c r="B46" s="101"/>
      <c r="C46" s="101"/>
      <c r="D46" s="101"/>
      <c r="E46" s="659" t="str">
        <f>VCCOGR!F43</f>
        <v>AÑO DE LA EVALUACIÓN</v>
      </c>
      <c r="F46" s="659"/>
      <c r="G46" s="101"/>
      <c r="H46" s="445" t="s">
        <v>33</v>
      </c>
      <c r="I46" s="445"/>
      <c r="J46" s="445"/>
      <c r="K46" s="181"/>
      <c r="L46" s="124"/>
    </row>
    <row r="47" spans="1:15" ht="21" customHeight="1" x14ac:dyDescent="0.2">
      <c r="A47" s="101"/>
      <c r="B47" s="101"/>
      <c r="C47" s="101"/>
      <c r="D47" s="101"/>
      <c r="E47" s="101"/>
      <c r="F47" s="101"/>
      <c r="G47" s="101"/>
      <c r="H47" s="101"/>
      <c r="I47" s="101"/>
      <c r="J47" s="101"/>
      <c r="K47" s="101"/>
      <c r="L47" s="124"/>
    </row>
    <row r="48" spans="1:15" ht="15.75" customHeight="1" x14ac:dyDescent="0.2">
      <c r="A48" s="101"/>
      <c r="B48" s="598" t="s">
        <v>59</v>
      </c>
      <c r="C48" s="599"/>
      <c r="D48" s="599"/>
      <c r="E48" s="599"/>
      <c r="F48" s="599"/>
      <c r="G48" s="599"/>
      <c r="H48" s="599"/>
      <c r="I48" s="599"/>
      <c r="J48" s="599"/>
      <c r="K48" s="600"/>
      <c r="L48" s="129"/>
      <c r="M48" s="5"/>
      <c r="N48" s="5"/>
    </row>
    <row r="49" spans="1:15" ht="25.5" customHeight="1" x14ac:dyDescent="0.2">
      <c r="A49" s="101"/>
      <c r="B49" s="597"/>
      <c r="C49" s="582"/>
      <c r="D49" s="214" t="s">
        <v>109</v>
      </c>
      <c r="E49" s="581"/>
      <c r="F49" s="581"/>
      <c r="G49" s="581"/>
      <c r="H49" s="581"/>
      <c r="I49" s="581"/>
      <c r="J49" s="581"/>
      <c r="K49" s="582"/>
      <c r="L49" s="129"/>
      <c r="M49" s="5"/>
      <c r="N49" s="5"/>
    </row>
    <row r="50" spans="1:15" ht="25.5" customHeight="1" x14ac:dyDescent="0.2">
      <c r="A50" s="101"/>
      <c r="B50" s="597"/>
      <c r="C50" s="582"/>
      <c r="D50" s="214" t="s">
        <v>109</v>
      </c>
      <c r="E50" s="581"/>
      <c r="F50" s="581"/>
      <c r="G50" s="581"/>
      <c r="H50" s="581"/>
      <c r="I50" s="581"/>
      <c r="J50" s="581"/>
      <c r="K50" s="582"/>
      <c r="L50" s="167"/>
      <c r="M50" s="5"/>
      <c r="N50" s="5"/>
    </row>
    <row r="51" spans="1:15" ht="25.5" customHeight="1" x14ac:dyDescent="0.2">
      <c r="A51" s="101"/>
      <c r="B51" s="597"/>
      <c r="C51" s="582"/>
      <c r="D51" s="214" t="s">
        <v>109</v>
      </c>
      <c r="E51" s="581"/>
      <c r="F51" s="581"/>
      <c r="G51" s="581"/>
      <c r="H51" s="581"/>
      <c r="I51" s="581"/>
      <c r="J51" s="581"/>
      <c r="K51" s="582"/>
      <c r="L51" s="167"/>
      <c r="M51" s="5"/>
      <c r="N51" s="5"/>
    </row>
    <row r="52" spans="1:15" ht="25.5" customHeight="1" x14ac:dyDescent="0.2">
      <c r="A52" s="101"/>
      <c r="B52" s="597"/>
      <c r="C52" s="582"/>
      <c r="D52" s="214" t="s">
        <v>109</v>
      </c>
      <c r="E52" s="595"/>
      <c r="F52" s="595"/>
      <c r="G52" s="595"/>
      <c r="H52" s="595"/>
      <c r="I52" s="595"/>
      <c r="J52" s="595"/>
      <c r="K52" s="596"/>
      <c r="L52" s="167"/>
      <c r="M52" s="5"/>
      <c r="N52" s="5"/>
    </row>
    <row r="53" spans="1:15" ht="25.5" customHeight="1" x14ac:dyDescent="0.2">
      <c r="A53" s="101"/>
      <c r="B53" s="597"/>
      <c r="C53" s="582"/>
      <c r="D53" s="214" t="s">
        <v>109</v>
      </c>
      <c r="E53" s="595"/>
      <c r="F53" s="595"/>
      <c r="G53" s="595"/>
      <c r="H53" s="595"/>
      <c r="I53" s="595"/>
      <c r="J53" s="595"/>
      <c r="K53" s="596"/>
      <c r="L53" s="167"/>
      <c r="M53" s="5"/>
      <c r="N53" s="5"/>
    </row>
    <row r="54" spans="1:15" ht="25.5" customHeight="1" x14ac:dyDescent="0.2">
      <c r="A54" s="101"/>
      <c r="B54" s="597"/>
      <c r="C54" s="582"/>
      <c r="D54" s="214" t="s">
        <v>109</v>
      </c>
      <c r="E54" s="595"/>
      <c r="F54" s="595"/>
      <c r="G54" s="595"/>
      <c r="H54" s="595"/>
      <c r="I54" s="595"/>
      <c r="J54" s="595"/>
      <c r="K54" s="596"/>
      <c r="L54" s="167"/>
      <c r="M54" s="5"/>
      <c r="N54" s="5"/>
    </row>
    <row r="55" spans="1:15" ht="25.5" customHeight="1" x14ac:dyDescent="0.2">
      <c r="A55" s="101"/>
      <c r="B55" s="597"/>
      <c r="C55" s="582"/>
      <c r="D55" s="214" t="s">
        <v>109</v>
      </c>
      <c r="E55" s="595"/>
      <c r="F55" s="595"/>
      <c r="G55" s="595"/>
      <c r="H55" s="595"/>
      <c r="I55" s="595"/>
      <c r="J55" s="595"/>
      <c r="K55" s="596"/>
      <c r="L55" s="167"/>
      <c r="M55" s="5"/>
      <c r="N55" s="5"/>
    </row>
    <row r="56" spans="1:15" s="101" customFormat="1" ht="16.5" customHeight="1" x14ac:dyDescent="0.2">
      <c r="B56" s="168"/>
      <c r="C56" s="168"/>
      <c r="D56" s="168"/>
      <c r="E56" s="168"/>
      <c r="F56" s="168"/>
      <c r="G56" s="168"/>
      <c r="H56" s="168"/>
      <c r="I56" s="168"/>
      <c r="J56" s="168"/>
      <c r="K56" s="168"/>
      <c r="L56" s="168"/>
      <c r="M56" s="124"/>
      <c r="N56" s="124"/>
      <c r="O56" s="124"/>
    </row>
    <row r="57" spans="1:15" s="101" customFormat="1" hidden="1" x14ac:dyDescent="0.2">
      <c r="B57" s="168"/>
      <c r="C57" s="168"/>
      <c r="D57" s="168"/>
      <c r="E57" s="168"/>
      <c r="F57" s="168"/>
      <c r="G57" s="168"/>
      <c r="H57" s="168"/>
      <c r="I57" s="168"/>
      <c r="J57" s="168"/>
      <c r="K57" s="168"/>
      <c r="L57" s="168"/>
      <c r="M57" s="124"/>
      <c r="N57" s="124"/>
      <c r="O57" s="124"/>
    </row>
    <row r="58" spans="1:15" s="101" customFormat="1" hidden="1" x14ac:dyDescent="0.2">
      <c r="B58" s="168"/>
      <c r="C58" s="168"/>
      <c r="D58" s="168"/>
      <c r="E58" s="168"/>
      <c r="F58" s="168"/>
      <c r="G58" s="168"/>
      <c r="H58" s="168"/>
      <c r="I58" s="168"/>
      <c r="J58" s="168"/>
      <c r="K58" s="168"/>
      <c r="L58" s="168"/>
      <c r="M58" s="124"/>
      <c r="N58" s="124"/>
      <c r="O58" s="124"/>
    </row>
    <row r="59" spans="1:15" s="101" customFormat="1" hidden="1" x14ac:dyDescent="0.2">
      <c r="B59" s="168"/>
      <c r="C59" s="168"/>
      <c r="D59" s="168"/>
      <c r="E59" s="168"/>
      <c r="F59" s="168"/>
      <c r="G59" s="168"/>
      <c r="H59" s="168"/>
      <c r="I59" s="168"/>
      <c r="J59" s="168"/>
      <c r="K59" s="168"/>
      <c r="L59" s="168"/>
      <c r="M59" s="124"/>
      <c r="N59" s="124"/>
      <c r="O59" s="124"/>
    </row>
    <row r="60" spans="1:15" s="101" customFormat="1" ht="13.5" hidden="1" customHeight="1" x14ac:dyDescent="0.2">
      <c r="B60" s="108"/>
      <c r="C60" s="168"/>
      <c r="D60" s="168"/>
      <c r="E60" s="168"/>
      <c r="F60" s="168"/>
      <c r="G60" s="168"/>
      <c r="H60" s="168"/>
      <c r="I60" s="168"/>
      <c r="J60" s="168"/>
      <c r="K60" s="168"/>
      <c r="L60" s="168"/>
      <c r="M60" s="124"/>
      <c r="N60" s="124"/>
      <c r="O60" s="124"/>
    </row>
    <row r="61" spans="1:15" s="101" customFormat="1" hidden="1" x14ac:dyDescent="0.2">
      <c r="B61" s="108"/>
      <c r="C61" s="168"/>
      <c r="D61" s="168"/>
      <c r="E61" s="168"/>
      <c r="F61" s="168"/>
      <c r="G61" s="168"/>
      <c r="H61" s="168"/>
      <c r="I61" s="168"/>
      <c r="J61" s="168"/>
      <c r="K61" s="168"/>
      <c r="L61" s="168"/>
      <c r="M61" s="124"/>
      <c r="N61" s="124"/>
      <c r="O61" s="124"/>
    </row>
    <row r="62" spans="1:15" s="108" customFormat="1" ht="15" hidden="1" x14ac:dyDescent="0.2">
      <c r="B62" s="188"/>
      <c r="C62" s="189"/>
      <c r="D62" s="189"/>
      <c r="E62" s="189"/>
      <c r="F62" s="189"/>
      <c r="G62" s="189"/>
      <c r="H62" s="189"/>
      <c r="I62" s="190"/>
    </row>
    <row r="63" spans="1:15" s="101" customFormat="1" hidden="1" x14ac:dyDescent="0.2">
      <c r="C63" s="158"/>
      <c r="D63" s="108"/>
      <c r="L63" s="124"/>
      <c r="M63" s="124"/>
      <c r="N63" s="124"/>
      <c r="O63" s="124"/>
    </row>
    <row r="64" spans="1:15" s="101" customFormat="1" hidden="1" x14ac:dyDescent="0.2">
      <c r="C64" s="158"/>
      <c r="D64" s="108"/>
      <c r="L64" s="124"/>
      <c r="M64" s="124"/>
      <c r="N64" s="124"/>
      <c r="O64" s="124"/>
    </row>
    <row r="65" spans="3:15" s="101" customFormat="1" hidden="1" x14ac:dyDescent="0.2">
      <c r="C65" s="158"/>
      <c r="D65" s="108"/>
      <c r="L65" s="124"/>
      <c r="M65" s="124"/>
      <c r="N65" s="124"/>
      <c r="O65" s="124"/>
    </row>
    <row r="66" spans="3:15" s="101" customFormat="1" hidden="1" x14ac:dyDescent="0.2">
      <c r="C66" s="158"/>
      <c r="D66" s="108"/>
      <c r="L66" s="124"/>
      <c r="M66" s="124"/>
      <c r="N66" s="124"/>
      <c r="O66" s="124"/>
    </row>
    <row r="67" spans="3:15" s="101" customFormat="1" hidden="1" x14ac:dyDescent="0.2">
      <c r="C67" s="158"/>
      <c r="D67" s="108"/>
      <c r="L67" s="124"/>
      <c r="M67" s="124"/>
      <c r="N67" s="124"/>
      <c r="O67" s="124"/>
    </row>
    <row r="68" spans="3:15" s="101" customFormat="1" hidden="1" x14ac:dyDescent="0.2">
      <c r="C68" s="158"/>
      <c r="D68" s="108"/>
      <c r="L68" s="124"/>
      <c r="M68" s="124"/>
      <c r="N68" s="124"/>
      <c r="O68" s="124"/>
    </row>
    <row r="69" spans="3:15" s="101" customFormat="1" hidden="1" x14ac:dyDescent="0.2">
      <c r="C69" s="158"/>
      <c r="D69" s="108"/>
      <c r="L69" s="124"/>
      <c r="M69" s="124"/>
      <c r="N69" s="124"/>
      <c r="O69" s="124"/>
    </row>
    <row r="70" spans="3:15" s="101" customFormat="1" hidden="1" x14ac:dyDescent="0.2">
      <c r="C70" s="158"/>
      <c r="D70" s="108"/>
      <c r="L70" s="124"/>
      <c r="M70" s="124"/>
      <c r="N70" s="124"/>
      <c r="O70" s="124"/>
    </row>
    <row r="71" spans="3:15" s="101" customFormat="1" hidden="1" x14ac:dyDescent="0.2">
      <c r="C71" s="158"/>
      <c r="D71" s="108"/>
      <c r="L71" s="124"/>
      <c r="M71" s="124"/>
      <c r="N71" s="124"/>
      <c r="O71" s="124"/>
    </row>
    <row r="72" spans="3:15" s="101" customFormat="1" hidden="1" x14ac:dyDescent="0.2">
      <c r="C72" s="158"/>
      <c r="D72" s="108"/>
      <c r="L72" s="124"/>
      <c r="M72" s="124"/>
      <c r="N72" s="124"/>
      <c r="O72" s="124"/>
    </row>
    <row r="73" spans="3:15" s="101" customFormat="1" hidden="1" x14ac:dyDescent="0.2">
      <c r="C73" s="158"/>
      <c r="D73" s="108"/>
      <c r="L73" s="124"/>
      <c r="M73" s="124"/>
      <c r="N73" s="124"/>
      <c r="O73" s="124"/>
    </row>
    <row r="74" spans="3:15" s="101" customFormat="1" hidden="1" x14ac:dyDescent="0.2">
      <c r="C74" s="158"/>
      <c r="D74" s="108"/>
      <c r="L74" s="124"/>
      <c r="M74" s="124"/>
      <c r="N74" s="124"/>
      <c r="O74" s="124"/>
    </row>
    <row r="75" spans="3:15" s="101" customFormat="1" hidden="1" x14ac:dyDescent="0.2">
      <c r="D75" s="108"/>
      <c r="L75" s="124"/>
      <c r="M75" s="124"/>
      <c r="N75" s="124"/>
      <c r="O75" s="124"/>
    </row>
    <row r="76" spans="3:15" s="101" customFormat="1" hidden="1" x14ac:dyDescent="0.2">
      <c r="L76" s="124"/>
      <c r="M76" s="124"/>
      <c r="N76" s="124"/>
      <c r="O76" s="124"/>
    </row>
    <row r="77" spans="3:15" s="101" customFormat="1" hidden="1" x14ac:dyDescent="0.2">
      <c r="L77" s="124"/>
      <c r="M77" s="124"/>
      <c r="N77" s="124"/>
      <c r="O77" s="124"/>
    </row>
    <row r="78" spans="3:15" s="101" customFormat="1" hidden="1" x14ac:dyDescent="0.2">
      <c r="L78" s="124"/>
      <c r="M78" s="124"/>
      <c r="N78" s="124"/>
      <c r="O78" s="124"/>
    </row>
    <row r="79" spans="3:15" hidden="1" x14ac:dyDescent="0.2"/>
    <row r="80" spans="3:15" hidden="1" x14ac:dyDescent="0.2"/>
    <row r="81" hidden="1" x14ac:dyDescent="0.2"/>
    <row r="82" hidden="1" x14ac:dyDescent="0.2"/>
    <row r="83" hidden="1" x14ac:dyDescent="0.2"/>
    <row r="84" hidden="1" x14ac:dyDescent="0.2"/>
  </sheetData>
  <sheetProtection password="BD53" sheet="1" objects="1" scenarios="1"/>
  <mergeCells count="61">
    <mergeCell ref="E46:F46"/>
    <mergeCell ref="B35:G35"/>
    <mergeCell ref="B50:C50"/>
    <mergeCell ref="J6:K6"/>
    <mergeCell ref="B8:E8"/>
    <mergeCell ref="G8:K8"/>
    <mergeCell ref="B9:K9"/>
    <mergeCell ref="B10:K10"/>
    <mergeCell ref="B7:E7"/>
    <mergeCell ref="G7:K7"/>
    <mergeCell ref="B24:G24"/>
    <mergeCell ref="B16:G16"/>
    <mergeCell ref="B19:G19"/>
    <mergeCell ref="B17:K17"/>
    <mergeCell ref="B27:G27"/>
    <mergeCell ref="B21:K21"/>
    <mergeCell ref="E45:F45"/>
    <mergeCell ref="B3:E3"/>
    <mergeCell ref="G3:H3"/>
    <mergeCell ref="J3:K3"/>
    <mergeCell ref="B4:E4"/>
    <mergeCell ref="G4:H4"/>
    <mergeCell ref="J4:K4"/>
    <mergeCell ref="J5:K5"/>
    <mergeCell ref="B6:H6"/>
    <mergeCell ref="B30:G30"/>
    <mergeCell ref="B25:G25"/>
    <mergeCell ref="B28:G28"/>
    <mergeCell ref="B29:G29"/>
    <mergeCell ref="B26:K26"/>
    <mergeCell ref="B12:K12"/>
    <mergeCell ref="B23:G23"/>
    <mergeCell ref="B14:G14"/>
    <mergeCell ref="B15:G15"/>
    <mergeCell ref="B20:G20"/>
    <mergeCell ref="B13:G13"/>
    <mergeCell ref="B18:G18"/>
    <mergeCell ref="B22:G22"/>
    <mergeCell ref="B5:H5"/>
    <mergeCell ref="B55:C55"/>
    <mergeCell ref="E54:K54"/>
    <mergeCell ref="E55:K55"/>
    <mergeCell ref="E53:K53"/>
    <mergeCell ref="B53:C53"/>
    <mergeCell ref="B54:C54"/>
    <mergeCell ref="B52:C52"/>
    <mergeCell ref="E49:K49"/>
    <mergeCell ref="E50:K50"/>
    <mergeCell ref="E52:K52"/>
    <mergeCell ref="B31:G31"/>
    <mergeCell ref="B32:K32"/>
    <mergeCell ref="B49:C49"/>
    <mergeCell ref="B51:C51"/>
    <mergeCell ref="B33:G33"/>
    <mergeCell ref="E51:K51"/>
    <mergeCell ref="H43:J45"/>
    <mergeCell ref="B37:G37"/>
    <mergeCell ref="B34:G34"/>
    <mergeCell ref="B48:K48"/>
    <mergeCell ref="H46:J46"/>
    <mergeCell ref="B36:G36"/>
  </mergeCells>
  <phoneticPr fontId="0" type="noConversion"/>
  <dataValidations count="5">
    <dataValidation type="list" allowBlank="1" showInputMessage="1" showErrorMessage="1" prompt="Describa y específique, en su caso, el tipo de acción corrrectiva o e mejora del desempeño que considere necesario o adecuado._x000a_Estas accciones pueden incluir:" sqref="C62:IV62">
      <formula1>$B$62:$J$62</formula1>
    </dataValidation>
    <dataValidation type="custom" allowBlank="1" showInputMessage="1" showErrorMessage="1" error="Elije una sola opción en los parámetros de evaluación" sqref="H14:K14">
      <formula1>COUNTIF($H$14:$K$14,H14)=1</formula1>
    </dataValidation>
    <dataValidation type="custom" allowBlank="1" showInputMessage="1" showErrorMessage="1" error="Elije una sola opción en los parámetros de evaluación" sqref="H15:K15">
      <formula1>COUNTIF($H15:$K15,$H15)=1</formula1>
    </dataValidation>
    <dataValidation type="custom" allowBlank="1" showInputMessage="1" showErrorMessage="1" error="Elije una sola opción en los parámetros de evaluación" sqref="H16:K16 H19:K20 H23:K25 H28:K31 H34:K37">
      <formula1>COUNTIF($H16:$K16,H16)=1</formula1>
    </dataValidation>
    <dataValidation type="list" errorStyle="information" allowBlank="1" showInputMessage="1" showErrorMessage="1" error="ES CORRECTO EL NOMBRE...?" prompt="DESCRIBA Y ESPECÍFIQUE,EN SU CASO, EL TIPO DE ACCIÓN CORRECTIVA O DE MEJORA DEL DESEMPEÑO QUE CONSIDERE NECESARIO O ADECUADO._x000a_ESTAS ACCIONES PUEDEN INCLUIR:" sqref="B49:C55">
      <formula1>"APRENDIZAJE DE HABILIDADES O CONOCIMIENTOS ESPECIFICOS,ASESORIA PERSONALIZADA,FACULTAMIENTO,SEGUIMIENTO ESPECIAL,OTROS: (ANOTE EL NOMBRE)"</formula1>
    </dataValidation>
  </dataValidations>
  <printOptions horizontalCentered="1"/>
  <pageMargins left="0.15748031496062992" right="0.15748031496062992" top="0" bottom="0" header="0" footer="0"/>
  <pageSetup scale="53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>
    <pageSetUpPr fitToPage="1"/>
  </sheetPr>
  <dimension ref="A1:IU70"/>
  <sheetViews>
    <sheetView showGridLines="0" zoomScale="90" zoomScaleNormal="90" zoomScaleSheetLayoutView="50" workbookViewId="0"/>
  </sheetViews>
  <sheetFormatPr baseColWidth="10" defaultColWidth="0" defaultRowHeight="12.75" zeroHeight="1" x14ac:dyDescent="0.2"/>
  <cols>
    <col min="1" max="1" width="1.7109375" style="5" customWidth="1"/>
    <col min="2" max="2" width="19.28515625" style="5" customWidth="1"/>
    <col min="3" max="3" width="23.28515625" style="5" customWidth="1"/>
    <col min="4" max="4" width="15.5703125" style="5" customWidth="1"/>
    <col min="5" max="5" width="19" style="5" customWidth="1"/>
    <col min="6" max="6" width="11.42578125" style="5" customWidth="1"/>
    <col min="7" max="7" width="9.85546875" style="5" customWidth="1"/>
    <col min="8" max="8" width="11.140625" style="5" bestFit="1" customWidth="1"/>
    <col min="9" max="10" width="13.7109375" style="5" bestFit="1" customWidth="1"/>
    <col min="11" max="11" width="14.5703125" style="5" customWidth="1"/>
    <col min="12" max="12" width="1.7109375" style="5" customWidth="1"/>
    <col min="13" max="255" width="11.42578125" style="5" hidden="1" customWidth="1"/>
    <col min="256" max="16384" width="3.42578125" style="5" hidden="1"/>
  </cols>
  <sheetData>
    <row r="1" spans="1:12" ht="54" customHeight="1" x14ac:dyDescent="0.2">
      <c r="A1" s="110"/>
      <c r="B1" s="426" t="s">
        <v>241</v>
      </c>
      <c r="C1" s="576"/>
      <c r="D1" s="576"/>
      <c r="E1" s="576"/>
      <c r="F1" s="576"/>
      <c r="G1" s="576"/>
      <c r="H1" s="576"/>
      <c r="I1" s="576"/>
      <c r="J1" s="576"/>
      <c r="K1" s="577"/>
      <c r="L1" s="110"/>
    </row>
    <row r="2" spans="1:12" ht="2.4500000000000002" customHeight="1" x14ac:dyDescent="0.2">
      <c r="A2" s="120"/>
      <c r="B2" s="247"/>
      <c r="C2" s="247"/>
      <c r="D2" s="247"/>
      <c r="E2" s="247"/>
      <c r="F2" s="247"/>
      <c r="G2" s="247"/>
      <c r="H2" s="247"/>
      <c r="I2" s="247"/>
      <c r="J2" s="247"/>
      <c r="K2" s="247"/>
      <c r="L2" s="120"/>
    </row>
    <row r="3" spans="1:12" ht="24" customHeight="1" x14ac:dyDescent="0.2">
      <c r="A3" s="120"/>
      <c r="B3" s="520">
        <f>'vcai-AUTO'!B3</f>
        <v>0</v>
      </c>
      <c r="C3" s="521"/>
      <c r="D3" s="521"/>
      <c r="E3" s="521"/>
      <c r="F3" s="243"/>
      <c r="G3" s="522">
        <f>'vcai-AUTO'!G3</f>
        <v>0</v>
      </c>
      <c r="H3" s="522"/>
      <c r="I3" s="244"/>
      <c r="J3" s="522">
        <f>'vcai-AUTO'!J3</f>
        <v>0</v>
      </c>
      <c r="K3" s="523"/>
      <c r="L3" s="120"/>
    </row>
    <row r="4" spans="1:12" ht="10.5" customHeight="1" x14ac:dyDescent="0.2">
      <c r="A4" s="120"/>
      <c r="B4" s="505" t="str">
        <f>'vcai-AUTO'!B4:E4</f>
        <v>NOMBRE DEL EVALUADO</v>
      </c>
      <c r="C4" s="506"/>
      <c r="D4" s="506"/>
      <c r="E4" s="506"/>
      <c r="F4" s="245"/>
      <c r="G4" s="508" t="str">
        <f>'vcai-AUTO'!G4:H4</f>
        <v>RFC</v>
      </c>
      <c r="H4" s="508"/>
      <c r="I4" s="245"/>
      <c r="J4" s="508" t="str">
        <f>'vcai-AUTO'!J4:K4</f>
        <v>CURP</v>
      </c>
      <c r="K4" s="509"/>
      <c r="L4" s="120"/>
    </row>
    <row r="5" spans="1:12" ht="24" customHeight="1" x14ac:dyDescent="0.2">
      <c r="A5" s="120"/>
      <c r="B5" s="501">
        <f>'vcai-AUTO'!B5</f>
        <v>0</v>
      </c>
      <c r="C5" s="502"/>
      <c r="D5" s="502"/>
      <c r="E5" s="502"/>
      <c r="F5" s="780"/>
      <c r="G5" s="502">
        <f>'vcai-AUTO'!E45</f>
        <v>2019</v>
      </c>
      <c r="H5" s="502"/>
      <c r="I5" s="246"/>
      <c r="J5" s="503">
        <f>'vcai-AUTO'!J5</f>
        <v>0</v>
      </c>
      <c r="K5" s="504"/>
      <c r="L5" s="120"/>
    </row>
    <row r="6" spans="1:12" ht="10.5" customHeight="1" x14ac:dyDescent="0.2">
      <c r="A6" s="120"/>
      <c r="B6" s="513" t="str">
        <f>'vcai-AUTO'!B6</f>
        <v>DENOMINACIÓN DEL PUESTO</v>
      </c>
      <c r="C6" s="508"/>
      <c r="D6" s="508"/>
      <c r="E6" s="508"/>
      <c r="F6" s="779"/>
      <c r="G6" s="508" t="str">
        <f>'vcai-AUTO'!E46</f>
        <v>AÑO DE LA EVALUACIÓN</v>
      </c>
      <c r="H6" s="508"/>
      <c r="I6" s="245"/>
      <c r="J6" s="508" t="str">
        <f>'vcai-AUTO'!J6</f>
        <v>No.de RUSP</v>
      </c>
      <c r="K6" s="509"/>
      <c r="L6" s="120"/>
    </row>
    <row r="7" spans="1:12" ht="34.5" customHeight="1" x14ac:dyDescent="0.2">
      <c r="A7" s="120"/>
      <c r="B7" s="501">
        <f>'vcai-AUTO'!B7</f>
        <v>0</v>
      </c>
      <c r="C7" s="502"/>
      <c r="D7" s="502"/>
      <c r="E7" s="502"/>
      <c r="F7" s="246"/>
      <c r="G7" s="502">
        <f>'vcai-AUTO'!G7</f>
        <v>0</v>
      </c>
      <c r="H7" s="502"/>
      <c r="I7" s="502"/>
      <c r="J7" s="502"/>
      <c r="K7" s="507"/>
      <c r="L7" s="120"/>
    </row>
    <row r="8" spans="1:12" ht="10.5" customHeight="1" x14ac:dyDescent="0.2">
      <c r="A8" s="120"/>
      <c r="B8" s="513" t="str">
        <f>'vcai-AUTO'!B8:E8</f>
        <v>NOMBRE DE LA DEPENDENCIA U ÓRGANO ADMINISTRATIVO DESCONCENTRADO</v>
      </c>
      <c r="C8" s="508"/>
      <c r="D8" s="508"/>
      <c r="E8" s="508"/>
      <c r="F8" s="245"/>
      <c r="G8" s="508" t="str">
        <f>'vcai-AUTO'!G8:K8</f>
        <v>CLAVE Y NOMBRE DE LA UNIDAD RESPONSABLE</v>
      </c>
      <c r="H8" s="508"/>
      <c r="I8" s="508"/>
      <c r="J8" s="508"/>
      <c r="K8" s="509"/>
      <c r="L8" s="120"/>
    </row>
    <row r="9" spans="1:12" ht="24" customHeight="1" x14ac:dyDescent="0.2">
      <c r="A9" s="120"/>
      <c r="B9" s="514">
        <f>'vcai-AUTO'!B9</f>
        <v>0</v>
      </c>
      <c r="C9" s="515"/>
      <c r="D9" s="515"/>
      <c r="E9" s="515"/>
      <c r="F9" s="515"/>
      <c r="G9" s="515"/>
      <c r="H9" s="515"/>
      <c r="I9" s="515"/>
      <c r="J9" s="515"/>
      <c r="K9" s="516"/>
      <c r="L9" s="120"/>
    </row>
    <row r="10" spans="1:12" ht="10.5" customHeight="1" x14ac:dyDescent="0.2">
      <c r="A10" s="120"/>
      <c r="B10" s="517" t="str">
        <f>'vcai-AUTO'!B10</f>
        <v>LUGAR y FECHA DE LA APLICACIÓN:</v>
      </c>
      <c r="C10" s="518"/>
      <c r="D10" s="518"/>
      <c r="E10" s="518"/>
      <c r="F10" s="518"/>
      <c r="G10" s="518"/>
      <c r="H10" s="518"/>
      <c r="I10" s="518"/>
      <c r="J10" s="518"/>
      <c r="K10" s="519"/>
      <c r="L10" s="120"/>
    </row>
    <row r="11" spans="1:12" ht="2.4500000000000002" customHeight="1" x14ac:dyDescent="0.2">
      <c r="A11" s="110"/>
      <c r="B11" s="247"/>
      <c r="C11" s="247"/>
      <c r="D11" s="247"/>
      <c r="E11" s="247"/>
      <c r="F11" s="247"/>
      <c r="G11" s="247"/>
      <c r="H11" s="247"/>
      <c r="I11" s="247"/>
      <c r="J11" s="247"/>
      <c r="K11" s="247"/>
      <c r="L11" s="110"/>
    </row>
    <row r="12" spans="1:12" ht="29.25" customHeight="1" x14ac:dyDescent="0.2">
      <c r="A12" s="110"/>
      <c r="B12" s="553" t="s">
        <v>75</v>
      </c>
      <c r="C12" s="553"/>
      <c r="D12" s="553"/>
      <c r="E12" s="553"/>
      <c r="F12" s="553"/>
      <c r="G12" s="553"/>
      <c r="H12" s="553"/>
      <c r="I12" s="553"/>
      <c r="J12" s="732" t="s">
        <v>76</v>
      </c>
      <c r="K12" s="733"/>
      <c r="L12" s="110"/>
    </row>
    <row r="13" spans="1:12" ht="39.950000000000003" customHeight="1" x14ac:dyDescent="0.2">
      <c r="A13" s="110"/>
      <c r="B13" s="550" t="s">
        <v>219</v>
      </c>
      <c r="C13" s="551"/>
      <c r="D13" s="551"/>
      <c r="E13" s="551"/>
      <c r="F13" s="551"/>
      <c r="G13" s="551"/>
      <c r="H13" s="551"/>
      <c r="I13" s="552"/>
      <c r="J13" s="734"/>
      <c r="K13" s="735"/>
      <c r="L13" s="110"/>
    </row>
    <row r="14" spans="1:12" ht="20.100000000000001" customHeight="1" x14ac:dyDescent="0.2">
      <c r="A14" s="110"/>
      <c r="B14" s="715" t="s">
        <v>198</v>
      </c>
      <c r="C14" s="716"/>
      <c r="D14" s="716"/>
      <c r="E14" s="716"/>
      <c r="F14" s="716"/>
      <c r="G14" s="716"/>
      <c r="H14" s="716"/>
      <c r="I14" s="717"/>
      <c r="J14" s="718"/>
      <c r="K14" s="719"/>
      <c r="L14" s="110"/>
    </row>
    <row r="15" spans="1:12" ht="39.950000000000003" customHeight="1" x14ac:dyDescent="0.2">
      <c r="A15" s="110"/>
      <c r="B15" s="715" t="s">
        <v>222</v>
      </c>
      <c r="C15" s="716"/>
      <c r="D15" s="716"/>
      <c r="E15" s="716"/>
      <c r="F15" s="716"/>
      <c r="G15" s="716"/>
      <c r="H15" s="716"/>
      <c r="I15" s="717"/>
      <c r="J15" s="718"/>
      <c r="K15" s="719"/>
      <c r="L15" s="110"/>
    </row>
    <row r="16" spans="1:12" ht="39.950000000000003" customHeight="1" x14ac:dyDescent="0.2">
      <c r="A16" s="110"/>
      <c r="B16" s="715" t="s">
        <v>221</v>
      </c>
      <c r="C16" s="716"/>
      <c r="D16" s="716"/>
      <c r="E16" s="716"/>
      <c r="F16" s="716"/>
      <c r="G16" s="716"/>
      <c r="H16" s="716"/>
      <c r="I16" s="717"/>
      <c r="J16" s="718"/>
      <c r="K16" s="719"/>
      <c r="L16" s="110"/>
    </row>
    <row r="17" spans="1:12" ht="20.100000000000001" customHeight="1" x14ac:dyDescent="0.2">
      <c r="A17" s="110"/>
      <c r="B17" s="715" t="s">
        <v>199</v>
      </c>
      <c r="C17" s="716"/>
      <c r="D17" s="716"/>
      <c r="E17" s="716"/>
      <c r="F17" s="716"/>
      <c r="G17" s="716"/>
      <c r="H17" s="716"/>
      <c r="I17" s="717"/>
      <c r="J17" s="718"/>
      <c r="K17" s="719"/>
      <c r="L17" s="110"/>
    </row>
    <row r="18" spans="1:12" ht="20.100000000000001" customHeight="1" x14ac:dyDescent="0.2">
      <c r="A18" s="110"/>
      <c r="B18" s="715" t="s">
        <v>200</v>
      </c>
      <c r="C18" s="716"/>
      <c r="D18" s="716"/>
      <c r="E18" s="716"/>
      <c r="F18" s="716"/>
      <c r="G18" s="716"/>
      <c r="H18" s="716"/>
      <c r="I18" s="717"/>
      <c r="J18" s="718"/>
      <c r="K18" s="719"/>
      <c r="L18" s="110"/>
    </row>
    <row r="19" spans="1:12" ht="39.950000000000003" customHeight="1" x14ac:dyDescent="0.2">
      <c r="A19" s="110"/>
      <c r="B19" s="550" t="s">
        <v>220</v>
      </c>
      <c r="C19" s="551"/>
      <c r="D19" s="551"/>
      <c r="E19" s="551"/>
      <c r="F19" s="551"/>
      <c r="G19" s="551"/>
      <c r="H19" s="551"/>
      <c r="I19" s="552"/>
      <c r="J19" s="736"/>
      <c r="K19" s="734"/>
      <c r="L19" s="110"/>
    </row>
    <row r="20" spans="1:12" ht="3" customHeight="1" x14ac:dyDescent="0.2">
      <c r="A20" s="110"/>
      <c r="B20" s="165"/>
      <c r="C20" s="121"/>
      <c r="D20" s="121"/>
      <c r="E20" s="121"/>
      <c r="F20" s="121"/>
      <c r="G20" s="121"/>
      <c r="H20" s="121"/>
      <c r="I20" s="121"/>
      <c r="J20" s="121"/>
      <c r="K20" s="165"/>
      <c r="L20" s="110"/>
    </row>
    <row r="21" spans="1:12" s="161" customFormat="1" ht="29.1" customHeight="1" x14ac:dyDescent="0.2">
      <c r="A21" s="163"/>
      <c r="B21" s="462" t="s">
        <v>77</v>
      </c>
      <c r="C21" s="463"/>
      <c r="D21" s="463"/>
      <c r="E21" s="463"/>
      <c r="F21" s="463"/>
      <c r="G21" s="463"/>
      <c r="H21" s="463"/>
      <c r="I21" s="463"/>
      <c r="J21" s="463"/>
      <c r="K21" s="464"/>
      <c r="L21" s="163"/>
    </row>
    <row r="22" spans="1:12" ht="26.25" customHeight="1" x14ac:dyDescent="0.2">
      <c r="A22" s="110"/>
      <c r="B22" s="720" t="s">
        <v>78</v>
      </c>
      <c r="C22" s="721"/>
      <c r="D22" s="721"/>
      <c r="E22" s="721"/>
      <c r="F22" s="721"/>
      <c r="G22" s="721"/>
      <c r="H22" s="724" t="s">
        <v>79</v>
      </c>
      <c r="I22" s="724"/>
      <c r="J22" s="724"/>
      <c r="K22" s="730" t="s">
        <v>80</v>
      </c>
      <c r="L22" s="110"/>
    </row>
    <row r="23" spans="1:12" ht="36.75" customHeight="1" x14ac:dyDescent="0.2">
      <c r="A23" s="110"/>
      <c r="B23" s="722"/>
      <c r="C23" s="723"/>
      <c r="D23" s="723"/>
      <c r="E23" s="723"/>
      <c r="F23" s="723"/>
      <c r="G23" s="723"/>
      <c r="H23" s="250" t="s">
        <v>173</v>
      </c>
      <c r="I23" s="250" t="s">
        <v>60</v>
      </c>
      <c r="J23" s="250" t="s">
        <v>218</v>
      </c>
      <c r="K23" s="731"/>
      <c r="L23" s="110"/>
    </row>
    <row r="24" spans="1:12" ht="27" customHeight="1" x14ac:dyDescent="0.2">
      <c r="A24" s="110"/>
      <c r="B24" s="556" t="s">
        <v>81</v>
      </c>
      <c r="C24" s="556"/>
      <c r="D24" s="556"/>
      <c r="E24" s="556"/>
      <c r="F24" s="556"/>
      <c r="G24" s="556"/>
      <c r="H24" s="1"/>
      <c r="I24" s="1"/>
      <c r="J24" s="1"/>
      <c r="K24" s="299" t="str">
        <f>'tablas de calculo'!AV1</f>
        <v xml:space="preserve">   </v>
      </c>
      <c r="L24" s="110"/>
    </row>
    <row r="25" spans="1:12" ht="27" customHeight="1" x14ac:dyDescent="0.2">
      <c r="A25" s="110"/>
      <c r="B25" s="556" t="s">
        <v>82</v>
      </c>
      <c r="C25" s="556"/>
      <c r="D25" s="556"/>
      <c r="E25" s="556"/>
      <c r="F25" s="556"/>
      <c r="G25" s="556"/>
      <c r="H25" s="1"/>
      <c r="I25" s="1"/>
      <c r="J25" s="1"/>
      <c r="K25" s="299" t="str">
        <f>'tablas de calculo'!AV2</f>
        <v xml:space="preserve">   </v>
      </c>
      <c r="L25" s="110"/>
    </row>
    <row r="26" spans="1:12" ht="27" customHeight="1" x14ac:dyDescent="0.2">
      <c r="A26" s="110"/>
      <c r="B26" s="556" t="s">
        <v>83</v>
      </c>
      <c r="C26" s="556"/>
      <c r="D26" s="556"/>
      <c r="E26" s="556"/>
      <c r="F26" s="556"/>
      <c r="G26" s="556"/>
      <c r="H26" s="1"/>
      <c r="I26" s="1"/>
      <c r="J26" s="1"/>
      <c r="K26" s="299" t="str">
        <f>'tablas de calculo'!AV3</f>
        <v xml:space="preserve">   </v>
      </c>
      <c r="L26" s="110"/>
    </row>
    <row r="27" spans="1:12" ht="27" customHeight="1" x14ac:dyDescent="0.2">
      <c r="A27" s="110"/>
      <c r="B27" s="556" t="s">
        <v>84</v>
      </c>
      <c r="C27" s="556"/>
      <c r="D27" s="556"/>
      <c r="E27" s="556"/>
      <c r="F27" s="556"/>
      <c r="G27" s="556"/>
      <c r="H27" s="1"/>
      <c r="I27" s="1"/>
      <c r="J27" s="1"/>
      <c r="K27" s="299" t="str">
        <f>'tablas de calculo'!AV4</f>
        <v xml:space="preserve">   </v>
      </c>
      <c r="L27" s="110"/>
    </row>
    <row r="28" spans="1:12" ht="27" customHeight="1" x14ac:dyDescent="0.2">
      <c r="A28" s="110"/>
      <c r="B28" s="556" t="s">
        <v>85</v>
      </c>
      <c r="C28" s="556"/>
      <c r="D28" s="556"/>
      <c r="E28" s="556"/>
      <c r="F28" s="556"/>
      <c r="G28" s="556"/>
      <c r="H28" s="1"/>
      <c r="I28" s="1"/>
      <c r="J28" s="1"/>
      <c r="K28" s="299" t="str">
        <f>'tablas de calculo'!AV5</f>
        <v xml:space="preserve">   </v>
      </c>
      <c r="L28" s="110"/>
    </row>
    <row r="29" spans="1:12" ht="27" customHeight="1" x14ac:dyDescent="0.2">
      <c r="A29" s="110"/>
      <c r="B29" s="556" t="s">
        <v>86</v>
      </c>
      <c r="C29" s="556"/>
      <c r="D29" s="556"/>
      <c r="E29" s="556"/>
      <c r="F29" s="556"/>
      <c r="G29" s="556"/>
      <c r="H29" s="1"/>
      <c r="I29" s="1"/>
      <c r="J29" s="1"/>
      <c r="K29" s="299" t="str">
        <f>'tablas de calculo'!AV6</f>
        <v xml:space="preserve">   </v>
      </c>
      <c r="L29" s="110"/>
    </row>
    <row r="30" spans="1:12" ht="27" customHeight="1" x14ac:dyDescent="0.2">
      <c r="A30" s="110"/>
      <c r="B30" s="556" t="s">
        <v>87</v>
      </c>
      <c r="C30" s="556"/>
      <c r="D30" s="556"/>
      <c r="E30" s="556"/>
      <c r="F30" s="556"/>
      <c r="G30" s="556"/>
      <c r="H30" s="1"/>
      <c r="I30" s="1"/>
      <c r="J30" s="1"/>
      <c r="K30" s="299" t="str">
        <f>'tablas de calculo'!AV7</f>
        <v xml:space="preserve">   </v>
      </c>
      <c r="L30" s="110"/>
    </row>
    <row r="31" spans="1:12" ht="27" customHeight="1" x14ac:dyDescent="0.2">
      <c r="A31" s="110"/>
      <c r="B31" s="556" t="s">
        <v>88</v>
      </c>
      <c r="C31" s="556"/>
      <c r="D31" s="556"/>
      <c r="E31" s="556"/>
      <c r="F31" s="556"/>
      <c r="G31" s="556"/>
      <c r="H31" s="1"/>
      <c r="I31" s="1"/>
      <c r="J31" s="1"/>
      <c r="K31" s="299" t="str">
        <f>'tablas de calculo'!AV8</f>
        <v xml:space="preserve">   </v>
      </c>
      <c r="L31" s="110"/>
    </row>
    <row r="32" spans="1:12" ht="27" customHeight="1" x14ac:dyDescent="0.2">
      <c r="A32" s="110"/>
      <c r="B32" s="556" t="s">
        <v>89</v>
      </c>
      <c r="C32" s="556"/>
      <c r="D32" s="556"/>
      <c r="E32" s="556"/>
      <c r="F32" s="556"/>
      <c r="G32" s="556"/>
      <c r="H32" s="1"/>
      <c r="I32" s="1"/>
      <c r="J32" s="1"/>
      <c r="K32" s="299" t="str">
        <f>'tablas de calculo'!AV9</f>
        <v xml:space="preserve">   </v>
      </c>
      <c r="L32" s="110"/>
    </row>
    <row r="33" spans="1:12" ht="27" customHeight="1" x14ac:dyDescent="0.2">
      <c r="A33" s="110"/>
      <c r="B33" s="556" t="s">
        <v>90</v>
      </c>
      <c r="C33" s="556"/>
      <c r="D33" s="556"/>
      <c r="E33" s="556"/>
      <c r="F33" s="556"/>
      <c r="G33" s="556"/>
      <c r="H33" s="1"/>
      <c r="I33" s="1"/>
      <c r="J33" s="1"/>
      <c r="K33" s="299" t="str">
        <f>'tablas de calculo'!AV10</f>
        <v xml:space="preserve">   </v>
      </c>
      <c r="L33" s="110"/>
    </row>
    <row r="34" spans="1:12" ht="27" customHeight="1" x14ac:dyDescent="0.2">
      <c r="A34" s="110"/>
      <c r="B34" s="556" t="s">
        <v>91</v>
      </c>
      <c r="C34" s="556"/>
      <c r="D34" s="556"/>
      <c r="E34" s="556"/>
      <c r="F34" s="556"/>
      <c r="G34" s="556"/>
      <c r="H34" s="1"/>
      <c r="I34" s="1"/>
      <c r="J34" s="1"/>
      <c r="K34" s="299" t="str">
        <f>'tablas de calculo'!AV11</f>
        <v xml:space="preserve">   </v>
      </c>
      <c r="L34" s="110"/>
    </row>
    <row r="35" spans="1:12" ht="27" customHeight="1" x14ac:dyDescent="0.2">
      <c r="A35" s="110"/>
      <c r="B35" s="556" t="s">
        <v>92</v>
      </c>
      <c r="C35" s="556"/>
      <c r="D35" s="556"/>
      <c r="E35" s="556"/>
      <c r="F35" s="556"/>
      <c r="G35" s="556"/>
      <c r="H35" s="1"/>
      <c r="I35" s="1"/>
      <c r="J35" s="1"/>
      <c r="K35" s="299" t="str">
        <f>'tablas de calculo'!AV12</f>
        <v xml:space="preserve">   </v>
      </c>
      <c r="L35" s="110"/>
    </row>
    <row r="36" spans="1:12" ht="27" customHeight="1" x14ac:dyDescent="0.2">
      <c r="A36" s="110"/>
      <c r="B36" s="556" t="s">
        <v>93</v>
      </c>
      <c r="C36" s="556"/>
      <c r="D36" s="556"/>
      <c r="E36" s="556"/>
      <c r="F36" s="556"/>
      <c r="G36" s="556"/>
      <c r="H36" s="1"/>
      <c r="I36" s="1"/>
      <c r="J36" s="1"/>
      <c r="K36" s="299" t="str">
        <f>'tablas de calculo'!AV13</f>
        <v xml:space="preserve">   </v>
      </c>
      <c r="L36" s="110"/>
    </row>
    <row r="37" spans="1:12" ht="46.5" customHeight="1" x14ac:dyDescent="0.2">
      <c r="A37" s="110"/>
      <c r="B37" s="253"/>
      <c r="C37" s="247"/>
      <c r="D37" s="301"/>
      <c r="E37" s="301"/>
      <c r="F37" s="545" t="s">
        <v>94</v>
      </c>
      <c r="G37" s="545"/>
      <c r="H37" s="545"/>
      <c r="I37" s="545"/>
      <c r="J37" s="546"/>
      <c r="K37" s="300" t="str">
        <f>'tablas de calculo'!AW14</f>
        <v>Verifica el 1° requisito</v>
      </c>
      <c r="L37" s="110"/>
    </row>
    <row r="38" spans="1:12" ht="3" customHeight="1" x14ac:dyDescent="0.2">
      <c r="A38" s="110"/>
      <c r="B38" s="166"/>
      <c r="C38" s="121"/>
      <c r="D38" s="121"/>
      <c r="E38" s="121"/>
      <c r="F38" s="121"/>
      <c r="G38" s="121"/>
      <c r="H38" s="121"/>
      <c r="I38" s="121"/>
      <c r="J38" s="121"/>
      <c r="K38" s="166"/>
      <c r="L38" s="110"/>
    </row>
    <row r="39" spans="1:12" ht="30.75" customHeight="1" x14ac:dyDescent="0.2">
      <c r="A39" s="110"/>
      <c r="B39" s="302" t="s">
        <v>147</v>
      </c>
      <c r="C39" s="257"/>
      <c r="D39" s="257"/>
      <c r="E39" s="257"/>
      <c r="F39" s="255"/>
      <c r="G39" s="303" t="s">
        <v>240</v>
      </c>
      <c r="H39" s="257"/>
      <c r="I39" s="257"/>
      <c r="J39" s="257"/>
      <c r="K39" s="255"/>
      <c r="L39" s="110"/>
    </row>
    <row r="40" spans="1:12" ht="57" customHeight="1" x14ac:dyDescent="0.2">
      <c r="A40" s="110"/>
      <c r="B40" s="740">
        <f>VCIFM!F50</f>
        <v>0</v>
      </c>
      <c r="C40" s="741"/>
      <c r="D40" s="741"/>
      <c r="E40" s="741"/>
      <c r="F40" s="742"/>
      <c r="G40" s="737"/>
      <c r="H40" s="738"/>
      <c r="I40" s="738"/>
      <c r="J40" s="738"/>
      <c r="K40" s="739"/>
      <c r="L40" s="110"/>
    </row>
    <row r="41" spans="1:12" x14ac:dyDescent="0.2">
      <c r="A41" s="110"/>
      <c r="B41" s="603" t="s">
        <v>171</v>
      </c>
      <c r="C41" s="604"/>
      <c r="D41" s="604"/>
      <c r="E41" s="604"/>
      <c r="F41" s="608"/>
      <c r="G41" s="603" t="s">
        <v>171</v>
      </c>
      <c r="H41" s="604"/>
      <c r="I41" s="604"/>
      <c r="J41" s="604"/>
      <c r="K41" s="608"/>
      <c r="L41" s="110"/>
    </row>
    <row r="42" spans="1:12" ht="57.75" customHeight="1" x14ac:dyDescent="0.2">
      <c r="A42" s="110"/>
      <c r="B42" s="501">
        <f>VCIFM!F46</f>
        <v>0</v>
      </c>
      <c r="C42" s="502"/>
      <c r="D42" s="502"/>
      <c r="E42" s="502"/>
      <c r="F42" s="507"/>
      <c r="G42" s="725"/>
      <c r="H42" s="726"/>
      <c r="I42" s="726"/>
      <c r="J42" s="726"/>
      <c r="K42" s="727"/>
      <c r="L42" s="110"/>
    </row>
    <row r="43" spans="1:12" x14ac:dyDescent="0.2">
      <c r="A43" s="110"/>
      <c r="B43" s="641" t="s">
        <v>172</v>
      </c>
      <c r="C43" s="642"/>
      <c r="D43" s="642"/>
      <c r="E43" s="642"/>
      <c r="F43" s="728"/>
      <c r="G43" s="641" t="s">
        <v>172</v>
      </c>
      <c r="H43" s="642"/>
      <c r="I43" s="642"/>
      <c r="J43" s="642"/>
      <c r="K43" s="728"/>
      <c r="L43" s="110"/>
    </row>
    <row r="44" spans="1:12" ht="57.75" customHeight="1" x14ac:dyDescent="0.2">
      <c r="A44" s="110"/>
      <c r="B44" s="531"/>
      <c r="C44" s="532"/>
      <c r="D44" s="532"/>
      <c r="E44" s="532"/>
      <c r="F44" s="533"/>
      <c r="G44" s="725"/>
      <c r="H44" s="726"/>
      <c r="I44" s="726"/>
      <c r="J44" s="726"/>
      <c r="K44" s="727"/>
      <c r="L44" s="110"/>
    </row>
    <row r="45" spans="1:12" ht="17.25" customHeight="1" x14ac:dyDescent="0.2">
      <c r="A45" s="110"/>
      <c r="B45" s="603" t="s">
        <v>170</v>
      </c>
      <c r="C45" s="604"/>
      <c r="D45" s="604"/>
      <c r="E45" s="604"/>
      <c r="F45" s="608"/>
      <c r="G45" s="603" t="s">
        <v>170</v>
      </c>
      <c r="H45" s="604"/>
      <c r="I45" s="604"/>
      <c r="J45" s="604"/>
      <c r="K45" s="608"/>
      <c r="L45" s="110"/>
    </row>
    <row r="46" spans="1:12" s="162" customFormat="1" ht="25.5" customHeight="1" x14ac:dyDescent="0.2">
      <c r="A46" s="164"/>
      <c r="B46" s="426" t="s">
        <v>180</v>
      </c>
      <c r="C46" s="427"/>
      <c r="D46" s="427"/>
      <c r="E46" s="427"/>
      <c r="F46" s="427"/>
      <c r="G46" s="427"/>
      <c r="H46" s="427"/>
      <c r="I46" s="427"/>
      <c r="J46" s="427"/>
      <c r="K46" s="428"/>
      <c r="L46" s="164"/>
    </row>
    <row r="47" spans="1:12" ht="25.5" customHeight="1" x14ac:dyDescent="0.2">
      <c r="A47" s="110"/>
      <c r="B47" s="729"/>
      <c r="C47" s="595"/>
      <c r="D47" s="595"/>
      <c r="E47" s="595"/>
      <c r="F47" s="595"/>
      <c r="G47" s="595"/>
      <c r="H47" s="595"/>
      <c r="I47" s="595"/>
      <c r="J47" s="595"/>
      <c r="K47" s="596"/>
      <c r="L47" s="110"/>
    </row>
    <row r="48" spans="1:12" ht="25.5" customHeight="1" x14ac:dyDescent="0.2">
      <c r="A48" s="110"/>
      <c r="B48" s="729"/>
      <c r="C48" s="595"/>
      <c r="D48" s="595"/>
      <c r="E48" s="595"/>
      <c r="F48" s="595"/>
      <c r="G48" s="595"/>
      <c r="H48" s="595"/>
      <c r="I48" s="595"/>
      <c r="J48" s="595"/>
      <c r="K48" s="596"/>
      <c r="L48" s="110"/>
    </row>
    <row r="49" spans="1:12" ht="25.5" customHeight="1" x14ac:dyDescent="0.2">
      <c r="A49" s="110"/>
      <c r="B49" s="729"/>
      <c r="C49" s="595"/>
      <c r="D49" s="595"/>
      <c r="E49" s="595"/>
      <c r="F49" s="595"/>
      <c r="G49" s="595"/>
      <c r="H49" s="595"/>
      <c r="I49" s="595"/>
      <c r="J49" s="595"/>
      <c r="K49" s="596"/>
      <c r="L49" s="110"/>
    </row>
    <row r="50" spans="1:12" ht="25.5" customHeight="1" x14ac:dyDescent="0.2">
      <c r="A50" s="110"/>
      <c r="B50" s="729"/>
      <c r="C50" s="595"/>
      <c r="D50" s="595"/>
      <c r="E50" s="595"/>
      <c r="F50" s="595"/>
      <c r="G50" s="595"/>
      <c r="H50" s="595"/>
      <c r="I50" s="595"/>
      <c r="J50" s="595"/>
      <c r="K50" s="596"/>
      <c r="L50" s="110"/>
    </row>
    <row r="51" spans="1:12" ht="25.5" customHeight="1" x14ac:dyDescent="0.2">
      <c r="A51" s="110"/>
      <c r="B51" s="729"/>
      <c r="C51" s="595"/>
      <c r="D51" s="595"/>
      <c r="E51" s="595"/>
      <c r="F51" s="595"/>
      <c r="G51" s="595"/>
      <c r="H51" s="595"/>
      <c r="I51" s="595"/>
      <c r="J51" s="595"/>
      <c r="K51" s="596"/>
      <c r="L51" s="110"/>
    </row>
    <row r="52" spans="1:12" ht="25.5" customHeight="1" x14ac:dyDescent="0.2">
      <c r="A52" s="110"/>
      <c r="B52" s="729"/>
      <c r="C52" s="595"/>
      <c r="D52" s="595"/>
      <c r="E52" s="595"/>
      <c r="F52" s="595"/>
      <c r="G52" s="595"/>
      <c r="H52" s="595"/>
      <c r="I52" s="595"/>
      <c r="J52" s="595"/>
      <c r="K52" s="596"/>
      <c r="L52" s="110"/>
    </row>
    <row r="53" spans="1:12" x14ac:dyDescent="0.2">
      <c r="A53" s="110"/>
      <c r="B53" s="110"/>
      <c r="C53" s="110"/>
      <c r="D53" s="110"/>
      <c r="E53" s="110"/>
      <c r="F53" s="110"/>
      <c r="G53" s="110"/>
      <c r="H53" s="110"/>
      <c r="I53" s="110"/>
      <c r="J53" s="110"/>
      <c r="K53" s="110"/>
      <c r="L53" s="110"/>
    </row>
    <row r="54" spans="1:12" hidden="1" x14ac:dyDescent="0.2">
      <c r="A54" s="101"/>
      <c r="L54" s="101"/>
    </row>
    <row r="55" spans="1:12" hidden="1" x14ac:dyDescent="0.2">
      <c r="A55" s="101"/>
      <c r="L55" s="101"/>
    </row>
    <row r="56" spans="1:12" hidden="1" x14ac:dyDescent="0.2">
      <c r="A56" s="101"/>
      <c r="L56" s="101"/>
    </row>
    <row r="57" spans="1:12" hidden="1" x14ac:dyDescent="0.2">
      <c r="A57" s="101"/>
      <c r="L57" s="101"/>
    </row>
    <row r="58" spans="1:12" hidden="1" x14ac:dyDescent="0.2">
      <c r="A58" s="101"/>
      <c r="L58" s="101"/>
    </row>
    <row r="59" spans="1:12" hidden="1" x14ac:dyDescent="0.2">
      <c r="A59" s="101"/>
      <c r="L59" s="101"/>
    </row>
    <row r="60" spans="1:12" hidden="1" x14ac:dyDescent="0.2">
      <c r="A60" s="101"/>
      <c r="L60" s="101"/>
    </row>
    <row r="61" spans="1:12" hidden="1" x14ac:dyDescent="0.2">
      <c r="A61" s="101"/>
      <c r="L61" s="101"/>
    </row>
    <row r="62" spans="1:12" hidden="1" x14ac:dyDescent="0.2">
      <c r="A62" s="101"/>
      <c r="L62" s="101"/>
    </row>
    <row r="63" spans="1:12" hidden="1" x14ac:dyDescent="0.2">
      <c r="A63" s="101"/>
      <c r="L63" s="101"/>
    </row>
    <row r="64" spans="1:12" hidden="1" x14ac:dyDescent="0.2">
      <c r="A64" s="101"/>
      <c r="L64" s="101"/>
    </row>
    <row r="65" hidden="1" x14ac:dyDescent="0.2"/>
    <row r="66" hidden="1" x14ac:dyDescent="0.2"/>
    <row r="67" hidden="1" x14ac:dyDescent="0.2"/>
    <row r="68" hidden="1" x14ac:dyDescent="0.2"/>
    <row r="69" hidden="1" x14ac:dyDescent="0.2"/>
    <row r="70" hidden="1" x14ac:dyDescent="0.2"/>
  </sheetData>
  <sheetProtection password="BD53" sheet="1" objects="1" scenarios="1"/>
  <mergeCells count="72">
    <mergeCell ref="B5:E5"/>
    <mergeCell ref="B6:E6"/>
    <mergeCell ref="G5:H5"/>
    <mergeCell ref="G6:H6"/>
    <mergeCell ref="J19:K19"/>
    <mergeCell ref="G40:K40"/>
    <mergeCell ref="B50:K50"/>
    <mergeCell ref="B40:F40"/>
    <mergeCell ref="G42:K42"/>
    <mergeCell ref="B42:F42"/>
    <mergeCell ref="B49:K49"/>
    <mergeCell ref="G41:K41"/>
    <mergeCell ref="G43:K43"/>
    <mergeCell ref="G45:K45"/>
    <mergeCell ref="B48:K48"/>
    <mergeCell ref="F37:J37"/>
    <mergeCell ref="B47:K47"/>
    <mergeCell ref="B46:K46"/>
    <mergeCell ref="B41:F41"/>
    <mergeCell ref="B32:G32"/>
    <mergeCell ref="B52:K52"/>
    <mergeCell ref="B12:I12"/>
    <mergeCell ref="K22:K23"/>
    <mergeCell ref="B25:G25"/>
    <mergeCell ref="B26:G26"/>
    <mergeCell ref="B51:K51"/>
    <mergeCell ref="B16:I16"/>
    <mergeCell ref="J17:K17"/>
    <mergeCell ref="B18:I18"/>
    <mergeCell ref="B17:I17"/>
    <mergeCell ref="J12:K12"/>
    <mergeCell ref="J16:K16"/>
    <mergeCell ref="J13:K13"/>
    <mergeCell ref="B14:I14"/>
    <mergeCell ref="J14:K14"/>
    <mergeCell ref="B13:I13"/>
    <mergeCell ref="B34:G34"/>
    <mergeCell ref="B44:F44"/>
    <mergeCell ref="B45:F45"/>
    <mergeCell ref="G44:K44"/>
    <mergeCell ref="B43:F43"/>
    <mergeCell ref="B35:G35"/>
    <mergeCell ref="B4:E4"/>
    <mergeCell ref="J18:K18"/>
    <mergeCell ref="B1:K1"/>
    <mergeCell ref="B36:G36"/>
    <mergeCell ref="B28:G28"/>
    <mergeCell ref="B29:G29"/>
    <mergeCell ref="B24:G24"/>
    <mergeCell ref="B22:G23"/>
    <mergeCell ref="H22:J22"/>
    <mergeCell ref="B27:G27"/>
    <mergeCell ref="J6:K6"/>
    <mergeCell ref="B7:E7"/>
    <mergeCell ref="G7:K7"/>
    <mergeCell ref="B8:E8"/>
    <mergeCell ref="G8:K8"/>
    <mergeCell ref="B33:G33"/>
    <mergeCell ref="B30:G30"/>
    <mergeCell ref="B31:G31"/>
    <mergeCell ref="B3:E3"/>
    <mergeCell ref="G3:H3"/>
    <mergeCell ref="B9:K9"/>
    <mergeCell ref="G4:H4"/>
    <mergeCell ref="J4:K4"/>
    <mergeCell ref="J5:K5"/>
    <mergeCell ref="B10:K10"/>
    <mergeCell ref="B21:K21"/>
    <mergeCell ref="B15:I15"/>
    <mergeCell ref="J15:K15"/>
    <mergeCell ref="B19:I19"/>
    <mergeCell ref="J3:K3"/>
  </mergeCells>
  <phoneticPr fontId="16" type="noConversion"/>
  <dataValidations count="14">
    <dataValidation allowBlank="1" showInputMessage="1" prompt="Representa el valor que implica un cumplimiento no aceptable en la meta. _x000a_" sqref="J23"/>
    <dataValidation type="custom" allowBlank="1" showInputMessage="1" showErrorMessage="1" error="Elije una sola opción, en la calificación" sqref="H36:J36">
      <formula1>COUNTIF($H$36:$J$36,H36)=1</formula1>
    </dataValidation>
    <dataValidation type="custom" allowBlank="1" showInputMessage="1" showErrorMessage="1" error="Elije una sola opción, en la calificación" sqref="H35:J35">
      <formula1>COUNTIF($H$35:$J$35,H35)=1</formula1>
    </dataValidation>
    <dataValidation type="custom" allowBlank="1" showInputMessage="1" showErrorMessage="1" error="Elije una sola opción, en la calificación" sqref="H34:J34">
      <formula1>COUNTIF($H$34:$J$34,H34)=1</formula1>
    </dataValidation>
    <dataValidation type="custom" allowBlank="1" showInputMessage="1" showErrorMessage="1" error="Elije una sola opción, en la calificación" sqref="H33:J33">
      <formula1>COUNTIF($H$33:$J$33,H33)=1</formula1>
    </dataValidation>
    <dataValidation type="custom" allowBlank="1" showInputMessage="1" showErrorMessage="1" error="Elije una sola opción, en la calificación" sqref="H32:J32">
      <formula1>COUNTIF($H$32:$J$32,H32)=1</formula1>
    </dataValidation>
    <dataValidation type="custom" allowBlank="1" showInputMessage="1" showErrorMessage="1" error="Elije una sola opción, en la calificación" sqref="H31:J31">
      <formula1>COUNTIF($H$31:$J$31,H31)=1</formula1>
    </dataValidation>
    <dataValidation type="custom" allowBlank="1" showInputMessage="1" showErrorMessage="1" error="Elije una sola opción, en la calificación" sqref="H30:J30">
      <formula1>COUNTIF($H$30:$J$30,H30)=1</formula1>
    </dataValidation>
    <dataValidation type="custom" allowBlank="1" showInputMessage="1" showErrorMessage="1" error="Elije una sola opción, en la calificación" sqref="H29:J29">
      <formula1>COUNTIF($H$29:$J$29,H29)=1</formula1>
    </dataValidation>
    <dataValidation type="custom" allowBlank="1" showInputMessage="1" showErrorMessage="1" error="Elije una sola opción, en la calificación" sqref="H28:J28">
      <formula1>COUNTIF($H$28:$J$28,H28)=1</formula1>
    </dataValidation>
    <dataValidation type="custom" allowBlank="1" showInputMessage="1" showErrorMessage="1" error="Elije una sola opción, en la calificación" sqref="H26:J26">
      <formula1>COUNTIF($H$26:$J$26,H26)=1</formula1>
    </dataValidation>
    <dataValidation type="custom" allowBlank="1" showInputMessage="1" showErrorMessage="1" error="Elije una sola opción, en la calificación" sqref="H25:J25">
      <formula1>COUNTIF($H$25:$J$25,H25)=1</formula1>
    </dataValidation>
    <dataValidation type="custom" allowBlank="1" showInputMessage="1" showErrorMessage="1" error="Elije una sola opción, en la calificación" sqref="H24:J24">
      <formula1>COUNTIF($H$24:$J$24,H24)=1</formula1>
    </dataValidation>
    <dataValidation type="custom" allowBlank="1" showInputMessage="1" showErrorMessage="1" error="Elije una sola opción, en la calificación" sqref="H27:J27">
      <formula1>COUNTIF($H$27:$J$27,H27)=1</formula1>
    </dataValidation>
  </dataValidations>
  <printOptions horizontalCentered="1" verticalCentered="1"/>
  <pageMargins left="0" right="0" top="3.937007874015748E-2" bottom="0" header="0" footer="0"/>
  <pageSetup scale="6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88</vt:i4>
      </vt:variant>
    </vt:vector>
  </HeadingPairs>
  <TitlesOfParts>
    <vt:vector size="98" baseType="lpstr">
      <vt:lpstr>VCIFM</vt:lpstr>
      <vt:lpstr>ACT.EXT.</vt:lpstr>
      <vt:lpstr>vcai-SUPERIOR</vt:lpstr>
      <vt:lpstr>vcai-CAPACITACION</vt:lpstr>
      <vt:lpstr>vcai-3°EVALUADOR</vt:lpstr>
      <vt:lpstr>VCCOGR</vt:lpstr>
      <vt:lpstr>tablas de calculo</vt:lpstr>
      <vt:lpstr>vcai-AUTO</vt:lpstr>
      <vt:lpstr>APOR.DEST.</vt:lpstr>
      <vt:lpstr>Resumen personal</vt:lpstr>
      <vt:lpstr>actextdg1</vt:lpstr>
      <vt:lpstr>actextdg2</vt:lpstr>
      <vt:lpstr>actextdg3</vt:lpstr>
      <vt:lpstr>aportdestdg1</vt:lpstr>
      <vt:lpstr>aportdestdg10</vt:lpstr>
      <vt:lpstr>aportdestdg11</vt:lpstr>
      <vt:lpstr>aportdestdg12</vt:lpstr>
      <vt:lpstr>aportdestdg13</vt:lpstr>
      <vt:lpstr>aportdestdg2</vt:lpstr>
      <vt:lpstr>aportdestdg3</vt:lpstr>
      <vt:lpstr>aportdestdg4</vt:lpstr>
      <vt:lpstr>aportdestdg5</vt:lpstr>
      <vt:lpstr>aportdestdg6</vt:lpstr>
      <vt:lpstr>aportdestdg7</vt:lpstr>
      <vt:lpstr>aportdestdg8</vt:lpstr>
      <vt:lpstr>aportdestdg9</vt:lpstr>
      <vt:lpstr>ACT.EXT.!Área_de_impresión</vt:lpstr>
      <vt:lpstr>APOR.DEST.!Área_de_impresión</vt:lpstr>
      <vt:lpstr>'Resumen personal'!Área_de_impresión</vt:lpstr>
      <vt:lpstr>'tablas de calculo'!Área_de_impresión</vt:lpstr>
      <vt:lpstr>'vcai-3°EVALUADOR'!Área_de_impresión</vt:lpstr>
      <vt:lpstr>'vcai-AUTO'!Área_de_impresión</vt:lpstr>
      <vt:lpstr>'vcai-CAPACITACION'!Área_de_impresión</vt:lpstr>
      <vt:lpstr>'vcai-SUPERIOR'!Área_de_impresión</vt:lpstr>
      <vt:lpstr>VCCOGR!Área_de_impresión</vt:lpstr>
      <vt:lpstr>VCIFM!Área_de_impresión</vt:lpstr>
      <vt:lpstr>eapautodg1</vt:lpstr>
      <vt:lpstr>eapautodg10</vt:lpstr>
      <vt:lpstr>eapautodg11</vt:lpstr>
      <vt:lpstr>eapautodg12</vt:lpstr>
      <vt:lpstr>eapautodg13</vt:lpstr>
      <vt:lpstr>eapautodg14</vt:lpstr>
      <vt:lpstr>eapautodg15</vt:lpstr>
      <vt:lpstr>eapautodg16</vt:lpstr>
      <vt:lpstr>eapautodg2</vt:lpstr>
      <vt:lpstr>eapautodg3</vt:lpstr>
      <vt:lpstr>eapautodg4</vt:lpstr>
      <vt:lpstr>eapautodg5</vt:lpstr>
      <vt:lpstr>eapautodg6</vt:lpstr>
      <vt:lpstr>eapautodg7</vt:lpstr>
      <vt:lpstr>eapautodg8</vt:lpstr>
      <vt:lpstr>eapautodg9</vt:lpstr>
      <vt:lpstr>eapjefedg1</vt:lpstr>
      <vt:lpstr>eapjefedg10</vt:lpstr>
      <vt:lpstr>eapjefedg11</vt:lpstr>
      <vt:lpstr>eapjefedg12</vt:lpstr>
      <vt:lpstr>eapjefedg13</vt:lpstr>
      <vt:lpstr>eapjefedg14</vt:lpstr>
      <vt:lpstr>eapjefedg15</vt:lpstr>
      <vt:lpstr>eapjefedg16</vt:lpstr>
      <vt:lpstr>eapjefedg2</vt:lpstr>
      <vt:lpstr>eapjefedg3</vt:lpstr>
      <vt:lpstr>eapjefedg4</vt:lpstr>
      <vt:lpstr>eapjefedg5</vt:lpstr>
      <vt:lpstr>eapjefedg6</vt:lpstr>
      <vt:lpstr>eapjefedg7</vt:lpstr>
      <vt:lpstr>eapjefedg8</vt:lpstr>
      <vt:lpstr>eapjefedg9</vt:lpstr>
      <vt:lpstr>eapsupdesa1</vt:lpstr>
      <vt:lpstr>eapsupdesa2</vt:lpstr>
      <vt:lpstr>eapsupdesa3</vt:lpstr>
      <vt:lpstr>eapsupdesa4</vt:lpstr>
      <vt:lpstr>eapsupdg1</vt:lpstr>
      <vt:lpstr>eapsupdg10</vt:lpstr>
      <vt:lpstr>eapsupdg11</vt:lpstr>
      <vt:lpstr>eapsupdg12</vt:lpstr>
      <vt:lpstr>eapsupdg13</vt:lpstr>
      <vt:lpstr>eapsupdg14</vt:lpstr>
      <vt:lpstr>eapsupdg15</vt:lpstr>
      <vt:lpstr>eapsupdg16</vt:lpstr>
      <vt:lpstr>eapsupdg2</vt:lpstr>
      <vt:lpstr>eapsupdg3</vt:lpstr>
      <vt:lpstr>eapsupdg4</vt:lpstr>
      <vt:lpstr>eapsupdg5</vt:lpstr>
      <vt:lpstr>eapsupdg6</vt:lpstr>
      <vt:lpstr>eapsupdg7</vt:lpstr>
      <vt:lpstr>eapsupdg8</vt:lpstr>
      <vt:lpstr>eapsupdg9</vt:lpstr>
      <vt:lpstr>mcdg1</vt:lpstr>
      <vt:lpstr>mcdg2</vt:lpstr>
      <vt:lpstr>mcdg3</vt:lpstr>
      <vt:lpstr>mcdg4</vt:lpstr>
      <vt:lpstr>mcdg5</vt:lpstr>
      <vt:lpstr>midg1</vt:lpstr>
      <vt:lpstr>midg2</vt:lpstr>
      <vt:lpstr>midg3</vt:lpstr>
      <vt:lpstr>midg4</vt:lpstr>
      <vt:lpstr>midg5</vt:lpstr>
    </vt:vector>
  </TitlesOfParts>
  <Company>Secretaria de la Funcion Publica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ecaballe</dc:creator>
  <cp:lastModifiedBy>Administrador</cp:lastModifiedBy>
  <cp:lastPrinted>2013-09-17T00:15:15Z</cp:lastPrinted>
  <dcterms:created xsi:type="dcterms:W3CDTF">2004-09-01T14:59:30Z</dcterms:created>
  <dcterms:modified xsi:type="dcterms:W3CDTF">2019-01-14T22:02:37Z</dcterms:modified>
</cp:coreProperties>
</file>